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'Кредити'!$A$1:$V$34</definedName>
    <definedName name="_xlnm.Print_Area" localSheetId="6">'Субвенције'!$B$3:$G$56</definedName>
  </definedNames>
  <calcPr fullCalcOnLoad="1"/>
</workbook>
</file>

<file path=xl/sharedStrings.xml><?xml version="1.0" encoding="utf-8"?>
<sst xmlns="http://schemas.openxmlformats.org/spreadsheetml/2006/main" count="1232" uniqueCount="990">
  <si>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</si>
  <si>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</si>
  <si>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</si>
  <si>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</si>
  <si>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</si>
  <si>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</si>
  <si>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</si>
  <si>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</si>
  <si>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</si>
  <si>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</si>
  <si>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</si>
  <si>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</si>
  <si>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</si>
  <si>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</si>
  <si>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</si>
  <si>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</si>
  <si>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</si>
  <si>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</si>
  <si>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</si>
  <si>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</si>
  <si>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</si>
  <si>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</si>
  <si>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</si>
  <si>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</si>
  <si>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</si>
  <si>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</si>
  <si>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</si>
  <si>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</si>
  <si>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</si>
  <si>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</si>
  <si>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</si>
  <si>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</si>
  <si>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</si>
  <si>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</si>
  <si>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</si>
  <si>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</si>
  <si>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</si>
  <si>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</si>
  <si>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</si>
  <si>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</si>
  <si>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</si>
  <si>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</si>
  <si>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</si>
  <si>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</si>
  <si>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</si>
  <si>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</si>
  <si>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</si>
  <si>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</si>
  <si>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</si>
  <si>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</si>
  <si>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</si>
  <si>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</si>
  <si>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</si>
  <si>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</si>
  <si>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</si>
  <si>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</si>
  <si>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</si>
  <si>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</si>
  <si>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</si>
  <si>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</si>
  <si>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</si>
  <si>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</si>
  <si>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</si>
  <si>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</si>
  <si>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</si>
  <si>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</si>
  <si>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</si>
  <si>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</si>
  <si>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</si>
  <si>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</si>
  <si>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</si>
  <si>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</si>
  <si>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</si>
  <si>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</si>
  <si>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</si>
  <si>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</si>
  <si>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</si>
  <si>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</si>
  <si>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</si>
  <si>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</si>
  <si>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</si>
  <si>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</si>
  <si>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</si>
  <si>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</si>
  <si>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</si>
  <si>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</si>
  <si>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</si>
  <si>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</si>
  <si>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</si>
  <si>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</si>
  <si>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</si>
  <si>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</si>
  <si>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</si>
  <si>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</si>
  <si>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</si>
  <si>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</si>
  <si>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</si>
  <si>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</si>
  <si>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</si>
  <si>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</si>
  <si>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</si>
  <si>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</si>
  <si>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</si>
  <si>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</si>
  <si>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</si>
  <si>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</si>
  <si>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</si>
  <si>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</si>
  <si>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</si>
  <si>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</si>
  <si>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</si>
  <si>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</si>
  <si>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</si>
  <si>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</si>
  <si>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</si>
  <si>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</si>
  <si>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</si>
  <si>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</si>
  <si>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</si>
  <si>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</si>
  <si>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</si>
  <si>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</si>
  <si>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</si>
  <si>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</si>
  <si>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</si>
  <si>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</si>
  <si>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</si>
  <si>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</si>
  <si>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</si>
  <si>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</si>
  <si>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</si>
  <si>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</si>
  <si>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</si>
  <si>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</si>
  <si>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</si>
  <si>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</si>
  <si>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</si>
  <si>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</si>
  <si>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</si>
  <si>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</si>
  <si>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</si>
  <si>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</si>
  <si>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</si>
  <si>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</si>
  <si>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</si>
  <si>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</si>
  <si>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</si>
  <si>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</si>
  <si>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</si>
  <si>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</si>
  <si>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</si>
  <si>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</si>
  <si>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</si>
  <si>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</si>
  <si>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</si>
  <si>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</si>
  <si>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</si>
  <si>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</si>
  <si>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</si>
  <si>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</si>
  <si>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</si>
  <si>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</si>
  <si>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</si>
  <si>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</si>
  <si>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</si>
  <si>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</si>
  <si>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</si>
  <si>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</si>
  <si>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</si>
  <si>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</si>
  <si>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</si>
  <si>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</si>
  <si>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</si>
  <si>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</si>
  <si>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</si>
  <si>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</si>
  <si>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</si>
  <si>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</si>
  <si>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</si>
  <si>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</si>
  <si>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</si>
  <si>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</si>
  <si>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</si>
  <si>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</si>
  <si>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</si>
  <si>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</si>
  <si>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</si>
  <si>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</si>
  <si>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</si>
  <si>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</si>
  <si>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</si>
  <si>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</si>
  <si>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</si>
  <si>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</si>
  <si>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</si>
  <si>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</si>
  <si>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</si>
  <si>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</si>
  <si>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</si>
  <si>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</si>
  <si>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</si>
  <si>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</si>
  <si>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</si>
  <si>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</si>
  <si>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</si>
  <si>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</si>
  <si>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</si>
  <si>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</si>
  <si>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</si>
  <si>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</si>
  <si>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</si>
  <si>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</si>
  <si>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</si>
  <si>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</si>
  <si>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</si>
  <si>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</si>
  <si>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</si>
  <si>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</si>
  <si>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</si>
  <si>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</si>
  <si>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</si>
  <si>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</si>
  <si>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</si>
  <si>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</si>
  <si>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</si>
  <si>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</si>
  <si>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</si>
  <si>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</si>
  <si>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</si>
  <si>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</si>
  <si>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</si>
  <si>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</si>
  <si>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</si>
  <si>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</si>
  <si>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</si>
  <si>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</si>
  <si>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</si>
  <si>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</si>
  <si>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</si>
  <si>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</si>
  <si>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</si>
  <si>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</si>
  <si>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</si>
  <si>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</si>
  <si>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</si>
  <si>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</si>
  <si>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</si>
  <si>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</si>
  <si>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</si>
  <si>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</si>
  <si>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</si>
  <si>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</si>
  <si>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</si>
  <si>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</si>
  <si>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</si>
  <si>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</si>
  <si>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</si>
  <si>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</si>
  <si>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</si>
  <si>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</si>
  <si>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</si>
  <si>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</si>
  <si>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</si>
  <si>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</si>
  <si>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</si>
  <si>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</si>
  <si>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</si>
  <si>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</si>
  <si>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</si>
  <si>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</si>
  <si>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</si>
  <si>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</si>
  <si>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</si>
  <si>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</si>
  <si>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</si>
  <si>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</si>
  <si>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</si>
  <si>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</si>
  <si>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</si>
  <si>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</si>
  <si>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</si>
  <si>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</si>
  <si>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</si>
  <si>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</si>
  <si>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</si>
  <si>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</si>
  <si>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</si>
  <si>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</si>
  <si>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</si>
  <si>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</si>
  <si>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</si>
  <si>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</si>
  <si>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</si>
  <si>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</si>
  <si>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</si>
  <si>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</si>
  <si>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</si>
  <si>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</si>
  <si>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</si>
  <si>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</si>
  <si>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</si>
  <si>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</si>
  <si>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</si>
  <si>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</si>
  <si>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</si>
  <si>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</si>
  <si>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</si>
  <si>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</si>
  <si>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</si>
  <si>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</si>
  <si>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</si>
  <si>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</si>
  <si>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</si>
  <si>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</si>
  <si>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</si>
  <si>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</si>
  <si>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</si>
  <si>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</si>
  <si>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</si>
  <si>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</si>
  <si>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</si>
  <si>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</si>
  <si>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</si>
  <si>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</si>
  <si>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</si>
  <si>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</si>
  <si>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</si>
  <si>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</si>
  <si>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</si>
  <si>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</si>
  <si>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</si>
  <si>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</si>
  <si>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</si>
  <si>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</si>
  <si>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</si>
  <si>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</si>
  <si>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</si>
  <si>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</si>
  <si>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</si>
  <si>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</si>
  <si>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</si>
  <si>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</si>
  <si>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</si>
  <si>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</si>
  <si>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</si>
  <si>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</si>
  <si>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</si>
  <si>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</si>
  <si>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</si>
  <si>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</si>
  <si>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</si>
  <si>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</si>
  <si>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</si>
  <si>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</si>
  <si>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</si>
  <si>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</si>
  <si>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</si>
  <si>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</si>
  <si>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</si>
  <si>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</si>
  <si>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</si>
  <si>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</si>
  <si>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</si>
  <si>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</si>
  <si>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</si>
  <si>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</si>
  <si>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</si>
  <si>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</si>
  <si>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</si>
  <si>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</si>
  <si>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</si>
  <si>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</si>
  <si>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</si>
  <si>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</si>
  <si>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</si>
  <si>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</si>
  <si>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</si>
  <si>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</si>
  <si>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</si>
  <si>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</si>
  <si>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</si>
  <si>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</si>
  <si>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</si>
  <si>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</si>
  <si>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</si>
  <si>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</si>
  <si>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</si>
  <si>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</si>
  <si>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</si>
  <si>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</si>
  <si>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</si>
  <si>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</si>
  <si>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</si>
  <si>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</si>
  <si>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</si>
  <si>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</si>
  <si>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</si>
  <si>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</si>
  <si>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</si>
  <si>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</si>
  <si>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</si>
  <si>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</si>
  <si>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</si>
  <si>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</si>
  <si>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</si>
  <si>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</si>
  <si>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</si>
  <si>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</si>
  <si>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</si>
  <si>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</si>
  <si>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</si>
  <si>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</si>
  <si>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</si>
  <si>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</si>
  <si>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</si>
  <si>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</si>
  <si>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</si>
  <si>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</si>
  <si>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</si>
  <si>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</si>
  <si>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</si>
  <si>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</si>
  <si>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</si>
  <si>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</si>
  <si>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</si>
  <si>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</si>
  <si>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</si>
  <si>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</si>
  <si>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</si>
  <si>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</si>
  <si>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</si>
  <si>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</si>
  <si>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</si>
  <si>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</si>
  <si>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</si>
  <si>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</si>
  <si>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</si>
  <si>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</si>
  <si>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</si>
  <si>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</si>
  <si>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</si>
  <si>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</si>
  <si>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</si>
  <si>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</si>
  <si>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</si>
  <si>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</si>
  <si>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</si>
  <si>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</si>
  <si>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</si>
  <si>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</si>
  <si>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</si>
  <si>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</si>
  <si>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</si>
  <si>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</si>
  <si>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</si>
  <si>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</si>
  <si>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</si>
  <si>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</si>
  <si>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</si>
  <si>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</si>
  <si>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</si>
  <si>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</si>
  <si>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</si>
  <si>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</si>
  <si>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</si>
  <si>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</si>
  <si>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</si>
  <si>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</si>
  <si>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</si>
  <si>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</si>
  <si>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</si>
  <si>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</si>
  <si>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</si>
  <si>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</si>
  <si>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</si>
  <si>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</si>
  <si>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</si>
  <si>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</si>
  <si>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</si>
  <si>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</si>
  <si>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</si>
  <si>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</si>
  <si>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</si>
  <si>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</si>
  <si>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</si>
  <si>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</si>
  <si>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</si>
  <si>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</si>
  <si>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</si>
  <si>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</si>
  <si>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</si>
  <si>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</si>
  <si>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</si>
  <si>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</si>
  <si>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</si>
  <si>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</si>
  <si>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</si>
  <si>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</si>
  <si>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</si>
  <si>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</si>
  <si>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</si>
  <si>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</si>
  <si>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</si>
  <si>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</si>
  <si>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</si>
  <si>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</si>
  <si>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</si>
  <si>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</si>
  <si>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</si>
  <si>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</si>
  <si>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</si>
  <si>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</si>
  <si>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</si>
  <si>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</si>
  <si>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</si>
  <si>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</si>
  <si>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</si>
  <si>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</si>
  <si>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</si>
  <si>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</si>
  <si>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</si>
  <si>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</si>
  <si>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</si>
  <si>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</si>
  <si>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</si>
  <si>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</si>
  <si>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</si>
  <si>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</si>
  <si>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</si>
  <si>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</si>
  <si>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</si>
  <si>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</si>
  <si>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</si>
  <si>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</si>
  <si>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</si>
  <si>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</si>
  <si>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</si>
  <si>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</si>
  <si>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</si>
  <si>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</si>
  <si>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</si>
  <si>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</si>
  <si>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</si>
  <si>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</si>
  <si>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</si>
  <si>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</si>
  <si>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</si>
  <si>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</si>
  <si>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</si>
  <si>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</si>
  <si>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</si>
  <si>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</si>
  <si>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</si>
  <si>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</si>
  <si>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</si>
  <si>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</si>
  <si>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</si>
  <si>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</si>
  <si>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</si>
  <si>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</si>
  <si>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</si>
  <si>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</si>
  <si>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</si>
  <si>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</si>
  <si>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</si>
  <si>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</si>
  <si>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</si>
  <si>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</si>
  <si>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</si>
  <si>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</si>
  <si>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</si>
  <si>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</si>
  <si>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</si>
  <si>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</si>
  <si>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</si>
  <si>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</si>
  <si>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</si>
  <si>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</si>
  <si>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</si>
  <si>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</si>
  <si>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</si>
  <si>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</si>
  <si>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</si>
  <si>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</si>
  <si>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</si>
  <si>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</si>
  <si>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</si>
  <si>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</si>
  <si>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</si>
  <si>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</si>
  <si>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</si>
  <si>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</si>
  <si>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</si>
  <si>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</si>
  <si>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</si>
  <si>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</si>
  <si>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</si>
  <si>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</si>
  <si>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</si>
  <si>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</si>
  <si>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</si>
  <si>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</si>
  <si>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</si>
  <si>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</si>
  <si>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</si>
  <si>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</si>
  <si>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</si>
  <si>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</si>
  <si>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</si>
  <si>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</si>
  <si>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</si>
  <si>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</si>
  <si>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</si>
  <si>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</si>
  <si>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</si>
  <si>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</si>
  <si>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</si>
  <si>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</si>
  <si>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</si>
  <si>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</si>
  <si>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</si>
  <si>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</si>
  <si>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</si>
  <si>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</si>
  <si>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</si>
  <si>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</si>
  <si>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</si>
  <si>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</si>
  <si>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</si>
  <si>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</si>
  <si>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</si>
  <si>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</si>
  <si>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</si>
  <si>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</si>
  <si>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</si>
  <si>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</si>
  <si>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</si>
  <si>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</si>
  <si>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</si>
  <si>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</si>
  <si>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</si>
  <si>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</si>
  <si>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</si>
  <si>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</si>
  <si>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</si>
  <si>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</si>
  <si>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</si>
  <si>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</si>
  <si>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</si>
  <si>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</si>
  <si>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</si>
  <si>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</si>
  <si>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</si>
  <si>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</si>
  <si>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</si>
  <si>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</si>
  <si>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</si>
  <si>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</si>
  <si>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</si>
  <si>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</si>
  <si>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</si>
  <si>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</si>
  <si>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</si>
  <si>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</si>
  <si>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</si>
  <si>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</si>
  <si>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</si>
  <si>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</si>
  <si>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</si>
  <si>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</si>
  <si>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</si>
  <si>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</si>
  <si>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</si>
  <si>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</si>
  <si>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</si>
  <si>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</si>
  <si>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</si>
  <si>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</si>
  <si>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</si>
  <si>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</si>
  <si>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</si>
  <si>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</si>
  <si>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</si>
  <si>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</si>
  <si>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</si>
  <si>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</si>
  <si>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</si>
  <si>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</si>
  <si>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</si>
  <si>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</si>
  <si>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</si>
  <si>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</si>
  <si>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</si>
  <si>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</si>
  <si>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</si>
  <si>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</si>
  <si>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</si>
  <si>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</si>
  <si>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</si>
  <si>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</si>
  <si>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</si>
  <si>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</si>
  <si>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</si>
  <si>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</si>
  <si>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</si>
  <si>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</si>
  <si>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</si>
  <si>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</si>
  <si>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</si>
  <si>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</si>
  <si>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</si>
  <si>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</si>
  <si>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</si>
  <si>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</si>
  <si>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</si>
  <si>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</si>
  <si>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</si>
  <si>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</si>
  <si>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</si>
  <si>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</si>
  <si>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</si>
  <si>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</si>
  <si>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</si>
  <si>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</si>
  <si>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</si>
  <si>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</si>
  <si>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</si>
  <si>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</si>
  <si>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</si>
  <si>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</si>
  <si>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</si>
  <si>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</si>
  <si>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</si>
  <si>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</si>
  <si>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</si>
  <si>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</si>
  <si>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</si>
  <si>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</si>
  <si>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</si>
  <si>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</si>
  <si>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</si>
  <si>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</si>
  <si>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</si>
  <si>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</si>
  <si>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</si>
  <si>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</si>
  <si>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</si>
  <si>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</si>
  <si>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Делатност школа, дечијих установа и спортских организација</t>
  </si>
  <si>
    <t>Остали корисници</t>
  </si>
  <si>
    <t xml:space="preserve">ЦЕНОВНИК ОТПАДНИХ ВОДА- ЗА КОВИН </t>
  </si>
  <si>
    <t>Делатност ''здравствене установе''</t>
  </si>
  <si>
    <t>Делатност школа, дечије установе и спортских организација</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</si>
  <si>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</si>
  <si>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</si>
  <si>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</si>
  <si>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</si>
  <si>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</si>
  <si>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</si>
  <si>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</si>
  <si>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</si>
  <si>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</si>
  <si>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</si>
  <si>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</si>
  <si>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ЦЕНОВИК ПОГРЕБНИХ УСЛУГА</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</si>
  <si>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</si>
  <si>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</si>
  <si>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</si>
  <si>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</si>
  <si>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</si>
  <si>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 по гробном месту</t>
  </si>
  <si>
    <t>- за гробницу са плочом</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</si>
  <si>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</si>
  <si>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</si>
  <si>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</si>
  <si>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 xml:space="preserve"> Накнада за копање раке, ископ посмртних остатака и </t>
  </si>
  <si>
    <t xml:space="preserve">    отварање гробнице:</t>
  </si>
  <si>
    <t>- копање и затварање раке</t>
  </si>
  <si>
    <t>- сахрањивање у гробницу са отвором са стране</t>
  </si>
  <si>
    <t>- сахрањивање у гробницу са скидањем и враћањем плоче</t>
  </si>
  <si>
    <t>- есхумација до две године почивања</t>
  </si>
  <si>
    <t>- есхумација преко две године почивања</t>
  </si>
  <si>
    <t>- паковање костију</t>
  </si>
  <si>
    <t xml:space="preserve"> Накнада за коришћење капеле:</t>
  </si>
  <si>
    <t>Услуге превоза специјалним погребним возилом са опремом из Јавног предузећа:</t>
  </si>
  <si>
    <t>- превоз до гробља са подручја Ковина</t>
  </si>
  <si>
    <t>- превоз до гробља ван подручја Ковина</t>
  </si>
  <si>
    <t>-чекање возила по часу</t>
  </si>
  <si>
    <t>Услуге превоза специјалним погребним возилом без опреме из Јавног предузећа:</t>
  </si>
  <si>
    <t>-превоз до гробља са подручја Ковина</t>
  </si>
  <si>
    <t>- чекање возила по часу</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</si>
  <si>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</si>
  <si>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</si>
  <si>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</si>
  <si>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</si>
  <si>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</si>
  <si>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</si>
  <si>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</si>
  <si>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</si>
  <si>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</si>
  <si>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</si>
  <si>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</si>
  <si>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Чишћење димних  цеви и котлова код већих потрош. (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</si>
  <si>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</si>
  <si>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</si>
  <si>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</si>
  <si>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</si>
  <si>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</si>
  <si>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</si>
  <si>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</si>
  <si>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</si>
  <si>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</si>
  <si>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</si>
  <si>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</si>
  <si>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</si>
  <si>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</si>
  <si>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</si>
  <si>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</si>
  <si>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</si>
  <si>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</si>
  <si>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</si>
  <si>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</si>
  <si>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</si>
  <si>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</si>
  <si>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</si>
  <si>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</si>
  <si>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</si>
  <si>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</si>
  <si>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</si>
  <si>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</si>
  <si>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</si>
  <si>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</si>
  <si>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</si>
  <si>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</si>
  <si>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</si>
  <si>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</si>
  <si>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</si>
  <si>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</si>
  <si>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</si>
  <si>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</si>
  <si>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</si>
  <si>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Тромесчни закуп за продају робе у хали врши се на тезгама ,    с тим што се појединцу издаје само ½ тезге уз накнаду</t>
  </si>
  <si>
    <t xml:space="preserve">Корисници који немају закуп за коришћење тезге у хали , дневно плаћају </t>
  </si>
  <si>
    <t>Једнодневно коришћење тезге у хали за трговце који су извршили тромесечни закуп</t>
  </si>
  <si>
    <t xml:space="preserve">Једномесечни закуп простора за постављање расхладне витрине по м2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</si>
  <si>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</si>
  <si>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</si>
  <si>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</si>
  <si>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</si>
  <si>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</si>
  <si>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</si>
  <si>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</si>
  <si>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</si>
  <si>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На једној тезги робне пијаце може продавати само један продавац. Уколико се на једној тезги нађе више продаваца                                                                         свако за себе плаћа горе наведени износ.</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</si>
  <si>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</si>
  <si>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</si>
  <si>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</si>
  <si>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</si>
  <si>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</si>
  <si>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</si>
  <si>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По важећем ценовнику ветеринарске станице, изабране на основу Закона о јавним набавкама</t>
  </si>
  <si>
    <t>Цене су без обрачунатог пдв-а.</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</si>
  <si>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</si>
  <si>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</si>
  <si>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Датум:28.04.2016.</t>
  </si>
  <si>
    <t>в.д.директора</t>
  </si>
  <si>
    <t>Урош Јовановић, дипл.инг.арх.</t>
  </si>
  <si>
    <t>Предузеће: ЈП"КОВИНСКИ КОМУНАЛАЦ" КОВИН</t>
  </si>
  <si>
    <t>Образац 9.</t>
  </si>
  <si>
    <t>Текући рачун</t>
  </si>
  <si>
    <t>Банка Интеса</t>
  </si>
  <si>
    <t>Управа за трезор</t>
  </si>
  <si>
    <t>Војвођанака банка</t>
  </si>
  <si>
    <t>Комерцијална</t>
  </si>
  <si>
    <t>Банка поштанска штедионица</t>
  </si>
  <si>
    <t>Благајна ЈП"Ковински комуналац"</t>
  </si>
  <si>
    <t>31.12.2015.</t>
  </si>
  <si>
    <t>31.03.2016.</t>
  </si>
  <si>
    <t>30.06.2016.</t>
  </si>
  <si>
    <t>30.09.2016.</t>
  </si>
  <si>
    <t>31.12.2016.</t>
  </si>
  <si>
    <t xml:space="preserve">Датум:28.04.2016.                                                                                                                       в.д директора Урош Јовановић,дипл.инг.арх.                           </t>
  </si>
  <si>
    <t>Реализација 
01.01-31.12.2015.      Претходна година</t>
  </si>
  <si>
    <t>у периоду од 01.01. до 31.03. 2016. године</t>
  </si>
  <si>
    <t>01.01. - 31.03.2016.</t>
  </si>
  <si>
    <t>План за
01.01-31.12.2016.             Текућа година</t>
  </si>
  <si>
    <t>Стање на дан 31.12.2015. године*</t>
  </si>
  <si>
    <t>пензија</t>
  </si>
  <si>
    <t>смрт</t>
  </si>
  <si>
    <t xml:space="preserve">отказ уговора о раду </t>
  </si>
  <si>
    <t>сезонски послови</t>
  </si>
  <si>
    <t>Стање на дан 31.03.2016. године**</t>
  </si>
  <si>
    <t>126+1 ( директор )</t>
  </si>
  <si>
    <t>28.04.2016.</t>
  </si>
  <si>
    <t>Предузеће: ЈП"Ковински комуналац" Ковин</t>
  </si>
  <si>
    <t>Матични број: 08252050</t>
  </si>
  <si>
    <t>План за
01.01-31.12.2015.             Претходна  година</t>
  </si>
  <si>
    <t>01.01. -31.03.2016.</t>
  </si>
  <si>
    <t>Индекс 
 реализација 01.01. -31.03.2016./                    план 01.01. -31.03.2016.</t>
  </si>
  <si>
    <t>Предузеће:ЈП"Ковински комуналац" Ковин</t>
  </si>
  <si>
    <t>Овлашћено лице: в.д.директора Урош Јовановић,дипл.инг.арх.</t>
  </si>
  <si>
    <t>БИЛАНС УСПЕХА за период 01.01.- 31.03.2016.</t>
  </si>
  <si>
    <t>Датум: 28.04.2016.</t>
  </si>
  <si>
    <t xml:space="preserve"> 01.01.-31.03.2016.</t>
  </si>
  <si>
    <t>Индекс 
 реализација                    01.01.-31. 2016.                  план 01.01. -31.03.2016</t>
  </si>
  <si>
    <t>Индекс 
 реализација                    01.01.-31.03.2016/                   план 01.01.-31.03.2016.</t>
  </si>
  <si>
    <t>Овлашћено лице: Урош Јовановић, дипл.инг.арх.</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</si>
  <si>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</si>
  <si>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</si>
  <si>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</si>
  <si>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</si>
  <si>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</si>
  <si>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</si>
  <si>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 xml:space="preserve">     Овлашћено лице: Урош Јовановић, дипл.инг.арх.</t>
  </si>
  <si>
    <t>_</t>
  </si>
  <si>
    <t xml:space="preserve">Датум:28.04.2016.                                                                                                                                                   </t>
  </si>
  <si>
    <t>еуро</t>
  </si>
  <si>
    <t>03.07.2017</t>
  </si>
  <si>
    <t>60 месеци</t>
  </si>
  <si>
    <t>01.08.2012</t>
  </si>
  <si>
    <t>30.04.2014</t>
  </si>
  <si>
    <t>6.79%</t>
  </si>
  <si>
    <t>набавка приколице</t>
  </si>
  <si>
    <t>Фонд за развој општине Ковин</t>
  </si>
  <si>
    <t>реконструк.водов.мреже</t>
  </si>
  <si>
    <t>не</t>
  </si>
  <si>
    <t>08.06.2017</t>
  </si>
  <si>
    <t>Стање кредитне задужености 
на 31.03.2016. године у оригиналној валути</t>
  </si>
  <si>
    <t>Стање кредитне задужености 
на 31.03.2016. године у динарима</t>
  </si>
  <si>
    <t>С-лизинг</t>
  </si>
  <si>
    <t>набавка ладе ниве</t>
  </si>
  <si>
    <t>Плански курс:123,2933</t>
  </si>
  <si>
    <t xml:space="preserve">Датум: 28.04.2016.                                                                                                                                                   </t>
  </si>
  <si>
    <t xml:space="preserve">            Oвлашћено лице: Урош Јовановић, дипл.инг.арх.</t>
  </si>
  <si>
    <t>01.01.-31.03.2016.</t>
  </si>
  <si>
    <t>01.01.-30.06.2016.</t>
  </si>
  <si>
    <t>01.01.-30.09.2016.</t>
  </si>
  <si>
    <t>01.01.-31.12.2016.</t>
  </si>
  <si>
    <t>Стање на дан 
31.12.2015.
Претходна година</t>
  </si>
  <si>
    <t>Планирано стање 
на дан 31.12.2016. Текућа година</t>
  </si>
  <si>
    <t>Индекс реализација 31.03.2016. /                  план 31.03.2016.</t>
  </si>
  <si>
    <t>БИЛАНС СТАЊА  на дан 31.03.2016.</t>
  </si>
  <si>
    <t>Oвлашћено лице: Урош Јовановић,дипл.инг.арх.</t>
  </si>
  <si>
    <t xml:space="preserve">Индекс 
 реализација 01.01. -31.03.2016/                           план 01.01.-31.03.2016. </t>
  </si>
  <si>
    <t xml:space="preserve">                                            Овлашћено лице:Урош Јовановић, дипл.инг.арх.</t>
  </si>
  <si>
    <t>Предузеће: ЈП"Ковински комуналац " Ковин</t>
  </si>
  <si>
    <t xml:space="preserve">      на дан 31.03.2016.</t>
  </si>
  <si>
    <t xml:space="preserve">       2015² </t>
  </si>
  <si>
    <t xml:space="preserve"> 201_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</si>
  <si>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</si>
  <si>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</si>
  <si>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</si>
  <si>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</si>
  <si>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</si>
  <si>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</si>
  <si>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РЕГИСТАР КАСЕ</t>
  </si>
  <si>
    <t>РУЧНЕ КОСАЧИЦЕ</t>
  </si>
  <si>
    <t>ПРОГРАМСКИ ПАКЕТИ И ИНФОРМАЦИОНИ СИСТЕМИ</t>
  </si>
  <si>
    <t>РАЧУНАРСКА ОПРЕМА (монитори, рачунари, штампачи)</t>
  </si>
  <si>
    <t>ПРСКАЛИЦЕ ЗА ПОЉОПРИВРЕДУ ИЛИ ХОРТИКУЛТУРУ</t>
  </si>
  <si>
    <t>УРЕЂАЈ ЗА ПРАЊЕ ВОЗИЛА</t>
  </si>
  <si>
    <t>СИСТЕМ ЗА ВИДЕО НАДЗОР</t>
  </si>
  <si>
    <t xml:space="preserve">ПЛАТО ПРИКОЛИЦА - ЛАБУДИЦА - ПОЛОВНО-КОРИШЋЕНО </t>
  </si>
  <si>
    <t>АЛАТНЕ МАШИНЕ ЗА БУШЕЊЕ  ( Стубна бушилица )</t>
  </si>
  <si>
    <t>УРЕЂАЈИ ЗА ГАС ( Плински топ )</t>
  </si>
  <si>
    <t>ПЕЋНИЦЕ ( Бубњара )</t>
  </si>
  <si>
    <t>СУШАЧ</t>
  </si>
  <si>
    <t>ШАСИЈА СА КАБИНОМ ( Тракторска кабина )</t>
  </si>
  <si>
    <t>ПЛАСТЕНИК</t>
  </si>
  <si>
    <t>МИНИ УТОВАРИВАЧ-КОМБИНИРКА-ПОЛОВНО-КОРИШЋЕНО</t>
  </si>
  <si>
    <t>КОМБИН.РАДНА МАШИНА СА УТОВАРНОМ И ДУБИНСКОМ КАШИКОМ-ПОЛОВНО-КОРИШЋЕНО</t>
  </si>
  <si>
    <t>СОНДЕ</t>
  </si>
  <si>
    <t>ОРМАРИ И ПОЛИЦЕ</t>
  </si>
  <si>
    <t>СВЕЋЊАК</t>
  </si>
  <si>
    <t>КОЛИЦА ЗА ПРЕВОЗ ПОКОЈНИКА</t>
  </si>
  <si>
    <t>КОЛИЦА ЗА ЦВЕЋЕ</t>
  </si>
  <si>
    <t>ХЛАДЊАЧА ЗА ПОКОЈНИКА</t>
  </si>
  <si>
    <t>КОНТЕЈНЕРИ</t>
  </si>
  <si>
    <t>БУЛДОЖЕР-ПОЛОВНО- КОРИШЋЕНО</t>
  </si>
  <si>
    <t>РАДОВИ НА ИНСТАЛАЦИЈИ ВЕНТИЛАЦИЈЕ И КЛИМАТИЗАЦИЈЕ</t>
  </si>
  <si>
    <t xml:space="preserve">УГРАДЊА ВРАТА И ПРОЗОРА </t>
  </si>
  <si>
    <t>РАДОВИ НА ГРАЂЕВИНСКИМ ИНСТАЛАЦИЈАМА</t>
  </si>
  <si>
    <t>УСЛУГЕ ИНСТАЛИРАЊА УРЕЂАЈА ЗА ФИЛТРИРАЊЕ ВОДЕ</t>
  </si>
  <si>
    <t>РАДОВИ НА РЕКОНСТРУКЦИЈИ ГЛАВНЕ ЦРПНЕ СТАНИЦЕ У КОВИНУ</t>
  </si>
  <si>
    <t>ЕЛЕКТРО ОРМАНИ ( Испорука и уградња скаде у Фабрици воде )</t>
  </si>
  <si>
    <t>УСЛУГЕ ПРОГРАМИРАЊА СОФТВЕРСКИХ ПАКЕТА ПРОИЗВОДА</t>
  </si>
  <si>
    <t>ГПС УРЕЂАЈ ( уградња у релејну црпну станицу )</t>
  </si>
  <si>
    <t>ИНСТАЛАЦИЈА ГАСНЕ ОПРЕМЕ</t>
  </si>
  <si>
    <t>1   i   4</t>
  </si>
  <si>
    <t>БУНАРСКЕ ПУМПЕ</t>
  </si>
</sst>
</file>

<file path=xl/styles.xml><?xml version="1.0" encoding="utf-8"?>
<styleSheet xmlns="http://schemas.openxmlformats.org/spreadsheetml/2006/main">
  <numFmts count="4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s>
  <fonts count="7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4"/>
      <color indexed="8"/>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thin"/>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2" applyNumberFormat="0" applyAlignment="0" applyProtection="0"/>
    <xf numFmtId="0" fontId="60"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1" fillId="28" borderId="3" applyNumberFormat="0" applyAlignment="0" applyProtection="0"/>
    <xf numFmtId="0" fontId="62" fillId="28" borderId="4"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69" fillId="0" borderId="8" applyNumberFormat="0" applyFill="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6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32" borderId="10" xfId="53" applyFont="1" applyFill="1" applyBorder="1" applyAlignment="1">
      <alignment horizontal="left" vertical="center" wrapText="1"/>
      <protection/>
    </xf>
    <xf numFmtId="49" fontId="10" fillId="32" borderId="10" xfId="53" applyNumberFormat="1" applyFont="1" applyFill="1" applyBorder="1" applyAlignment="1">
      <alignment horizontal="center" vertical="center" wrapText="1"/>
      <protection/>
    </xf>
    <xf numFmtId="0" fontId="10" fillId="32" borderId="10" xfId="53" applyFont="1" applyFill="1" applyBorder="1" applyAlignment="1">
      <alignment/>
      <protection/>
    </xf>
    <xf numFmtId="0" fontId="10" fillId="32" borderId="10" xfId="53" applyFont="1" applyFill="1" applyBorder="1" applyAlignment="1">
      <alignment horizontal="left" wrapText="1"/>
      <protection/>
    </xf>
    <xf numFmtId="0" fontId="10" fillId="32" borderId="10" xfId="53" applyFont="1" applyFill="1" applyBorder="1" applyAlignment="1">
      <alignment horizontal="left"/>
      <protection/>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10" fillId="32" borderId="10" xfId="53" applyFont="1" applyFill="1" applyBorder="1" applyAlignment="1">
      <alignment wrapText="1"/>
      <protection/>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0" fillId="0" borderId="13"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3" fillId="0" borderId="10"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 fillId="0" borderId="16" xfId="0" applyFont="1" applyBorder="1" applyAlignment="1">
      <alignment horizontal="center" vertical="center" wrapText="1"/>
    </xf>
    <xf numFmtId="0" fontId="10" fillId="0" borderId="0" xfId="0" applyFont="1" applyAlignment="1">
      <alignment horizontal="right"/>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0" fontId="10" fillId="0" borderId="17" xfId="0" applyFont="1" applyFill="1" applyBorder="1" applyAlignment="1">
      <alignment horizontal="center" vertical="center"/>
    </xf>
    <xf numFmtId="0" fontId="5" fillId="0" borderId="16" xfId="0" applyFont="1" applyFill="1" applyBorder="1" applyAlignment="1">
      <alignment vertical="center" wrapText="1"/>
    </xf>
    <xf numFmtId="0" fontId="10"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0" fillId="32" borderId="16" xfId="53"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0" fillId="32" borderId="17" xfId="53" applyNumberFormat="1" applyFont="1" applyFill="1" applyBorder="1" applyAlignment="1">
      <alignment horizontal="center"/>
      <protection/>
    </xf>
    <xf numFmtId="49" fontId="10" fillId="32" borderId="11" xfId="53" applyNumberFormat="1" applyFont="1" applyFill="1" applyBorder="1" applyAlignment="1">
      <alignment horizontal="center"/>
      <protection/>
    </xf>
    <xf numFmtId="49" fontId="10" fillId="32" borderId="12" xfId="53" applyNumberFormat="1" applyFont="1" applyFill="1" applyBorder="1" applyAlignment="1">
      <alignment horizontal="center"/>
      <protection/>
    </xf>
    <xf numFmtId="0" fontId="10" fillId="32" borderId="13" xfId="53" applyFont="1" applyFill="1" applyBorder="1" applyAlignment="1">
      <alignment horizontal="left" wrapText="1"/>
      <protection/>
    </xf>
    <xf numFmtId="0" fontId="1" fillId="0" borderId="11" xfId="0" applyFont="1" applyBorder="1" applyAlignment="1">
      <alignment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3"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3" fillId="0" borderId="13" xfId="0" applyFont="1" applyBorder="1" applyAlignment="1">
      <alignment horizontal="left" vertical="center" wrapText="1"/>
    </xf>
    <xf numFmtId="0" fontId="2" fillId="0" borderId="25" xfId="0" applyFont="1" applyBorder="1" applyAlignment="1">
      <alignment/>
    </xf>
    <xf numFmtId="0" fontId="13" fillId="0" borderId="15" xfId="0" applyFont="1" applyBorder="1" applyAlignment="1">
      <alignment horizontal="center" vertical="center" wrapText="1"/>
    </xf>
    <xf numFmtId="0" fontId="22" fillId="0" borderId="15" xfId="0" applyFont="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xf>
    <xf numFmtId="0" fontId="22" fillId="0" borderId="12" xfId="0" applyFont="1" applyBorder="1" applyAlignment="1">
      <alignment horizontal="center" vertical="center" wrapText="1"/>
    </xf>
    <xf numFmtId="0" fontId="22" fillId="0" borderId="13" xfId="0" applyFont="1" applyBorder="1" applyAlignment="1">
      <alignment/>
    </xf>
    <xf numFmtId="0" fontId="22" fillId="0" borderId="14" xfId="0" applyFont="1" applyBorder="1" applyAlignment="1">
      <alignment/>
    </xf>
    <xf numFmtId="0" fontId="2" fillId="0" borderId="26" xfId="0" applyFont="1" applyBorder="1" applyAlignment="1">
      <alignment/>
    </xf>
    <xf numFmtId="0" fontId="13"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xf>
    <xf numFmtId="0" fontId="22" fillId="0" borderId="12"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7" xfId="0" applyFont="1" applyBorder="1" applyAlignment="1">
      <alignment horizontal="center" vertical="center"/>
    </xf>
    <xf numFmtId="0" fontId="2" fillId="0" borderId="27" xfId="0" applyFont="1" applyBorder="1" applyAlignment="1">
      <alignment/>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0" borderId="26" xfId="0" applyFont="1" applyBorder="1" applyAlignment="1">
      <alignment/>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1"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8" fillId="0" borderId="0" xfId="53" applyFont="1">
      <alignment/>
      <protection/>
    </xf>
    <xf numFmtId="0" fontId="18" fillId="0" borderId="0" xfId="53" applyFont="1" applyAlignment="1">
      <alignment horizontal="right"/>
      <protection/>
    </xf>
    <xf numFmtId="0" fontId="1" fillId="0" borderId="0" xfId="53" applyFont="1">
      <alignment/>
      <protection/>
    </xf>
    <xf numFmtId="0" fontId="9" fillId="0" borderId="0" xfId="53" applyFont="1">
      <alignment/>
      <protection/>
    </xf>
    <xf numFmtId="0" fontId="13" fillId="0" borderId="0" xfId="53" applyFont="1">
      <alignment/>
      <protection/>
    </xf>
    <xf numFmtId="0" fontId="12" fillId="0" borderId="0" xfId="53" applyFont="1" applyAlignment="1">
      <alignment vertical="center"/>
      <protection/>
    </xf>
    <xf numFmtId="0" fontId="19" fillId="0" borderId="17" xfId="53" applyFont="1" applyBorder="1" applyAlignment="1">
      <alignment horizontal="center" vertical="center" wrapText="1"/>
      <protection/>
    </xf>
    <xf numFmtId="0" fontId="19" fillId="0" borderId="16" xfId="53" applyFont="1" applyBorder="1" applyAlignment="1">
      <alignment horizontal="center" vertical="center" wrapText="1"/>
      <protection/>
    </xf>
    <xf numFmtId="0" fontId="19" fillId="0" borderId="18" xfId="53" applyFont="1" applyBorder="1" applyAlignment="1">
      <alignment horizontal="center" vertical="center" wrapText="1"/>
      <protection/>
    </xf>
    <xf numFmtId="0" fontId="19" fillId="0" borderId="11" xfId="53" applyFont="1" applyBorder="1" applyAlignment="1">
      <alignment vertical="center" wrapText="1"/>
      <protection/>
    </xf>
    <xf numFmtId="0" fontId="19" fillId="0" borderId="12" xfId="53" applyFont="1" applyBorder="1" applyAlignment="1">
      <alignment vertical="center" wrapText="1"/>
      <protection/>
    </xf>
    <xf numFmtId="0" fontId="9" fillId="0" borderId="0" xfId="53" applyFont="1" applyAlignment="1">
      <alignment vertical="top"/>
      <protection/>
    </xf>
    <xf numFmtId="0" fontId="9" fillId="0" borderId="0" xfId="53" applyFont="1">
      <alignment/>
      <protection/>
    </xf>
    <xf numFmtId="0" fontId="9" fillId="0" borderId="0" xfId="53" applyFont="1" applyAlignment="1">
      <alignment horizontal="center"/>
      <protection/>
    </xf>
    <xf numFmtId="0" fontId="19" fillId="33" borderId="11" xfId="53" applyFont="1" applyFill="1" applyBorder="1" applyAlignment="1">
      <alignment vertical="center" wrapText="1"/>
      <protection/>
    </xf>
    <xf numFmtId="0" fontId="13" fillId="0" borderId="0" xfId="53" applyFont="1" applyAlignment="1">
      <alignment horizontal="right"/>
      <protection/>
    </xf>
    <xf numFmtId="3" fontId="11" fillId="0" borderId="18"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right" vertical="center"/>
    </xf>
    <xf numFmtId="3" fontId="11" fillId="0" borderId="16" xfId="0" applyNumberFormat="1" applyFont="1" applyFill="1" applyBorder="1" applyAlignment="1">
      <alignment horizontal="right" vertical="center"/>
    </xf>
    <xf numFmtId="3" fontId="11" fillId="0" borderId="10" xfId="0" applyNumberFormat="1" applyFont="1" applyBorder="1" applyAlignment="1">
      <alignment horizontal="right" vertical="center" wrapText="1"/>
    </xf>
    <xf numFmtId="3" fontId="11"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center" vertical="center" wrapText="1"/>
    </xf>
    <xf numFmtId="3" fontId="2" fillId="0" borderId="32" xfId="0" applyNumberFormat="1" applyFont="1" applyBorder="1" applyAlignment="1">
      <alignment/>
    </xf>
    <xf numFmtId="3" fontId="2" fillId="0" borderId="33" xfId="0" applyNumberFormat="1" applyFont="1" applyBorder="1" applyAlignment="1">
      <alignment/>
    </xf>
    <xf numFmtId="0" fontId="13" fillId="0" borderId="0" xfId="53"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2"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4" xfId="0" applyFont="1" applyBorder="1" applyAlignment="1">
      <alignment/>
    </xf>
    <xf numFmtId="49" fontId="14" fillId="33" borderId="35" xfId="0" applyNumberFormat="1" applyFont="1" applyFill="1" applyBorder="1" applyAlignment="1" applyProtection="1">
      <alignment horizontal="center" vertical="center" wrapText="1"/>
      <protection/>
    </xf>
    <xf numFmtId="0" fontId="21" fillId="0" borderId="36" xfId="0" applyFont="1" applyBorder="1" applyAlignment="1">
      <alignment horizontal="right"/>
    </xf>
    <xf numFmtId="0" fontId="21" fillId="0" borderId="37" xfId="0" applyFont="1" applyBorder="1" applyAlignment="1">
      <alignment horizontal="right"/>
    </xf>
    <xf numFmtId="0" fontId="21" fillId="0" borderId="38" xfId="0" applyFont="1" applyBorder="1" applyAlignment="1">
      <alignment horizontal="right"/>
    </xf>
    <xf numFmtId="49" fontId="14" fillId="33" borderId="39" xfId="0" applyNumberFormat="1" applyFont="1" applyFill="1" applyBorder="1" applyAlignment="1" applyProtection="1">
      <alignment horizontal="center" vertical="center" wrapText="1"/>
      <protection/>
    </xf>
    <xf numFmtId="0" fontId="21" fillId="0" borderId="37" xfId="0" applyFont="1" applyBorder="1" applyAlignment="1">
      <alignment horizontal="center" vertical="center"/>
    </xf>
    <xf numFmtId="0" fontId="23" fillId="0" borderId="0" xfId="0" applyFont="1" applyAlignment="1">
      <alignment/>
    </xf>
    <xf numFmtId="0" fontId="21" fillId="0" borderId="34" xfId="0" applyFont="1" applyBorder="1" applyAlignment="1">
      <alignment horizontal="right"/>
    </xf>
    <xf numFmtId="3" fontId="21" fillId="0" borderId="36" xfId="0" applyNumberFormat="1" applyFont="1" applyBorder="1" applyAlignment="1">
      <alignment horizontal="right"/>
    </xf>
    <xf numFmtId="3" fontId="21" fillId="0" borderId="40" xfId="0" applyNumberFormat="1" applyFont="1" applyBorder="1" applyAlignment="1">
      <alignment horizontal="right"/>
    </xf>
    <xf numFmtId="3" fontId="21" fillId="0" borderId="37" xfId="0" applyNumberFormat="1" applyFont="1" applyBorder="1" applyAlignment="1">
      <alignment horizontal="right"/>
    </xf>
    <xf numFmtId="3" fontId="21" fillId="0" borderId="41" xfId="0" applyNumberFormat="1" applyFont="1" applyBorder="1" applyAlignment="1">
      <alignment horizontal="right"/>
    </xf>
    <xf numFmtId="3" fontId="21" fillId="0" borderId="38" xfId="0" applyNumberFormat="1" applyFont="1" applyBorder="1" applyAlignment="1">
      <alignment horizontal="right"/>
    </xf>
    <xf numFmtId="0" fontId="9" fillId="0" borderId="0" xfId="0" applyFont="1" applyAlignment="1">
      <alignment vertical="center"/>
    </xf>
    <xf numFmtId="0" fontId="21" fillId="0" borderId="42" xfId="0" applyFont="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10" xfId="0" applyNumberFormat="1" applyFont="1" applyBorder="1" applyAlignment="1">
      <alignment horizontal="center" vertical="center"/>
    </xf>
    <xf numFmtId="0" fontId="25" fillId="0" borderId="10" xfId="0" applyFont="1" applyBorder="1" applyAlignment="1">
      <alignment horizontal="center" vertical="top" wrapText="1"/>
    </xf>
    <xf numFmtId="4" fontId="8" fillId="0" borderId="10" xfId="0" applyNumberFormat="1" applyFont="1" applyBorder="1" applyAlignment="1">
      <alignment/>
    </xf>
    <xf numFmtId="0" fontId="8" fillId="0" borderId="10" xfId="0" applyFont="1" applyBorder="1" applyAlignment="1">
      <alignment horizontal="right" vertical="top" wrapText="1"/>
    </xf>
    <xf numFmtId="0" fontId="8" fillId="0" borderId="10" xfId="0" applyFont="1" applyBorder="1" applyAlignment="1">
      <alignment/>
    </xf>
    <xf numFmtId="4" fontId="2" fillId="0" borderId="10" xfId="0" applyNumberFormat="1" applyFont="1" applyBorder="1" applyAlignment="1">
      <alignment horizontal="center" vertical="top" wrapText="1"/>
    </xf>
    <xf numFmtId="0" fontId="25" fillId="0" borderId="10" xfId="0" applyFont="1" applyBorder="1" applyAlignment="1">
      <alignment horizontal="center"/>
    </xf>
    <xf numFmtId="4" fontId="8" fillId="0" borderId="16" xfId="0" applyNumberFormat="1" applyFont="1" applyBorder="1" applyAlignment="1">
      <alignment vertical="top" wrapText="1"/>
    </xf>
    <xf numFmtId="4" fontId="8" fillId="0" borderId="32" xfId="0" applyNumberFormat="1" applyFont="1" applyBorder="1" applyAlignment="1">
      <alignment/>
    </xf>
    <xf numFmtId="4" fontId="8" fillId="0" borderId="10" xfId="0" applyNumberFormat="1" applyFont="1" applyBorder="1" applyAlignment="1">
      <alignment vertical="top" wrapText="1"/>
    </xf>
    <xf numFmtId="0" fontId="8" fillId="0" borderId="10" xfId="0" applyFont="1" applyBorder="1" applyAlignment="1">
      <alignment vertical="top" wrapText="1"/>
    </xf>
    <xf numFmtId="4" fontId="8" fillId="0" borderId="10" xfId="0" applyNumberFormat="1" applyFont="1" applyBorder="1" applyAlignment="1">
      <alignment/>
    </xf>
    <xf numFmtId="2" fontId="8" fillId="0" borderId="10" xfId="0" applyNumberFormat="1" applyFont="1" applyBorder="1" applyAlignment="1">
      <alignment/>
    </xf>
    <xf numFmtId="0" fontId="2" fillId="0" borderId="10" xfId="0" applyFont="1" applyBorder="1" applyAlignment="1">
      <alignment/>
    </xf>
    <xf numFmtId="0" fontId="1" fillId="0" borderId="10" xfId="0" applyFont="1" applyBorder="1" applyAlignment="1">
      <alignment/>
    </xf>
    <xf numFmtId="4" fontId="8" fillId="0" borderId="10" xfId="0" applyNumberFormat="1" applyFont="1" applyBorder="1" applyAlignment="1">
      <alignment horizontal="right" vertical="top" wrapText="1"/>
    </xf>
    <xf numFmtId="4" fontId="8" fillId="0" borderId="10" xfId="0" applyNumberFormat="1" applyFont="1" applyBorder="1" applyAlignment="1">
      <alignment horizontal="center" vertical="top" wrapText="1"/>
    </xf>
    <xf numFmtId="49" fontId="8" fillId="0" borderId="10" xfId="0" applyNumberFormat="1" applyFont="1" applyBorder="1" applyAlignment="1">
      <alignment vertical="top" wrapText="1"/>
    </xf>
    <xf numFmtId="49" fontId="8" fillId="0" borderId="10" xfId="0" applyNumberFormat="1" applyFont="1" applyBorder="1" applyAlignment="1" applyProtection="1">
      <alignment vertical="top" wrapText="1"/>
      <protection locked="0"/>
    </xf>
    <xf numFmtId="4" fontId="8" fillId="0" borderId="10" xfId="0" applyNumberFormat="1" applyFont="1" applyBorder="1" applyAlignment="1">
      <alignment horizontal="right" wrapText="1"/>
    </xf>
    <xf numFmtId="0" fontId="25" fillId="0" borderId="10" xfId="0" applyFont="1" applyBorder="1" applyAlignment="1">
      <alignment/>
    </xf>
    <xf numFmtId="4" fontId="25" fillId="0" borderId="10" xfId="0" applyNumberFormat="1" applyFont="1" applyBorder="1" applyAlignment="1">
      <alignment horizontal="center" vertical="top" wrapText="1"/>
    </xf>
    <xf numFmtId="0" fontId="8" fillId="0" borderId="10" xfId="0" applyFont="1" applyBorder="1" applyAlignment="1">
      <alignment wrapText="1"/>
    </xf>
    <xf numFmtId="4" fontId="8" fillId="0" borderId="10" xfId="0" applyNumberFormat="1" applyFont="1" applyBorder="1" applyAlignment="1">
      <alignment wrapText="1"/>
    </xf>
    <xf numFmtId="0" fontId="8" fillId="0" borderId="10" xfId="0" applyFont="1" applyBorder="1" applyAlignment="1">
      <alignment horizontal="justify" vertical="top" wrapText="1"/>
    </xf>
    <xf numFmtId="0" fontId="25" fillId="0" borderId="10" xfId="0" applyFont="1" applyBorder="1" applyAlignment="1">
      <alignment horizontal="justify" vertical="top" wrapText="1"/>
    </xf>
    <xf numFmtId="4" fontId="8"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xf>
    <xf numFmtId="4" fontId="10" fillId="0" borderId="10" xfId="0" applyNumberFormat="1" applyFont="1" applyBorder="1" applyAlignment="1">
      <alignment/>
    </xf>
    <xf numFmtId="0" fontId="10" fillId="0" borderId="10" xfId="0" applyFont="1" applyFill="1" applyBorder="1" applyAlignment="1">
      <alignment/>
    </xf>
    <xf numFmtId="4" fontId="74" fillId="0" borderId="10" xfId="0" applyNumberFormat="1" applyFont="1" applyFill="1" applyBorder="1" applyAlignment="1">
      <alignment/>
    </xf>
    <xf numFmtId="4" fontId="10" fillId="0" borderId="10" xfId="0" applyNumberFormat="1" applyFont="1" applyBorder="1" applyAlignment="1">
      <alignment horizontal="righ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5" xfId="0" applyNumberFormat="1" applyFont="1" applyBorder="1" applyAlignment="1">
      <alignment/>
    </xf>
    <xf numFmtId="0" fontId="2" fillId="0" borderId="14" xfId="0" applyFont="1" applyBorder="1" applyAlignment="1">
      <alignment horizontal="right"/>
    </xf>
    <xf numFmtId="0" fontId="21" fillId="0" borderId="36" xfId="0" applyNumberFormat="1" applyFont="1" applyBorder="1" applyAlignment="1">
      <alignment horizontal="right"/>
    </xf>
    <xf numFmtId="0" fontId="21" fillId="0" borderId="37" xfId="0" applyNumberFormat="1" applyFont="1" applyBorder="1" applyAlignment="1">
      <alignment horizontal="right"/>
    </xf>
    <xf numFmtId="0" fontId="21" fillId="0" borderId="38" xfId="0" applyNumberFormat="1" applyFont="1" applyBorder="1" applyAlignment="1">
      <alignment horizontal="right"/>
    </xf>
    <xf numFmtId="3" fontId="21" fillId="0" borderId="0" xfId="0" applyNumberFormat="1" applyFont="1" applyAlignment="1">
      <alignment/>
    </xf>
    <xf numFmtId="3" fontId="27" fillId="0" borderId="10" xfId="0" applyNumberFormat="1" applyFont="1" applyBorder="1" applyAlignment="1">
      <alignment horizontal="right" vertical="center" wrapText="1"/>
    </xf>
    <xf numFmtId="196" fontId="27" fillId="0" borderId="10" xfId="0" applyNumberFormat="1" applyFont="1" applyFill="1" applyBorder="1" applyAlignment="1">
      <alignment horizontal="right" vertical="center" wrapText="1"/>
    </xf>
    <xf numFmtId="196" fontId="27" fillId="0" borderId="10" xfId="0" applyNumberFormat="1" applyFont="1" applyBorder="1" applyAlignment="1">
      <alignment horizontal="right" vertical="center" wrapText="1"/>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Fill="1" applyBorder="1" applyAlignment="1" applyProtection="1">
      <alignment horizontal="right" vertical="center"/>
      <protection/>
    </xf>
    <xf numFmtId="197" fontId="27" fillId="0" borderId="10" xfId="0" applyNumberFormat="1" applyFont="1" applyBorder="1" applyAlignment="1">
      <alignment horizontal="right" vertical="center" wrapText="1"/>
    </xf>
    <xf numFmtId="3" fontId="27" fillId="0" borderId="10" xfId="0" applyNumberFormat="1" applyFont="1" applyBorder="1" applyAlignment="1">
      <alignment horizontal="right" vertical="center"/>
    </xf>
    <xf numFmtId="3" fontId="27" fillId="0" borderId="10" xfId="0" applyNumberFormat="1" applyFont="1" applyFill="1" applyBorder="1" applyAlignment="1">
      <alignment horizontal="right" vertical="center"/>
    </xf>
    <xf numFmtId="3" fontId="27" fillId="0" borderId="10" xfId="0" applyNumberFormat="1" applyFont="1" applyBorder="1" applyAlignment="1">
      <alignment horizontal="right"/>
    </xf>
    <xf numFmtId="196" fontId="27" fillId="0" borderId="10" xfId="0" applyNumberFormat="1" applyFont="1" applyBorder="1" applyAlignment="1">
      <alignment horizontal="right" vertical="center"/>
    </xf>
    <xf numFmtId="3" fontId="27" fillId="0" borderId="13" xfId="0" applyNumberFormat="1" applyFont="1" applyBorder="1" applyAlignment="1">
      <alignment horizontal="right" vertical="center"/>
    </xf>
    <xf numFmtId="3" fontId="27" fillId="0" borderId="13" xfId="0" applyNumberFormat="1" applyFont="1" applyFill="1" applyBorder="1" applyAlignment="1">
      <alignment horizontal="right" vertical="center"/>
    </xf>
    <xf numFmtId="3" fontId="27" fillId="0" borderId="10" xfId="0" applyNumberFormat="1" applyFont="1" applyFill="1" applyBorder="1" applyAlignment="1">
      <alignment horizontal="right" vertical="center" wrapText="1"/>
    </xf>
    <xf numFmtId="4" fontId="27" fillId="0" borderId="15" xfId="0" applyNumberFormat="1" applyFont="1" applyFill="1" applyBorder="1" applyAlignment="1">
      <alignment horizontal="center" vertical="center"/>
    </xf>
    <xf numFmtId="0" fontId="2" fillId="0" borderId="0" xfId="0" applyFont="1" applyBorder="1" applyAlignment="1">
      <alignment horizontal="center"/>
    </xf>
    <xf numFmtId="0" fontId="12" fillId="0" borderId="0" xfId="53" applyFont="1" applyAlignment="1">
      <alignment horizontal="center"/>
      <protection/>
    </xf>
    <xf numFmtId="3" fontId="0" fillId="0" borderId="0" xfId="0" applyNumberFormat="1" applyAlignment="1">
      <alignment/>
    </xf>
    <xf numFmtId="0" fontId="10" fillId="0" borderId="11" xfId="0" applyFont="1" applyBorder="1" applyAlignment="1">
      <alignment/>
    </xf>
    <xf numFmtId="0" fontId="10" fillId="0" borderId="10" xfId="0" applyFont="1" applyBorder="1" applyAlignment="1">
      <alignment/>
    </xf>
    <xf numFmtId="4" fontId="10" fillId="0" borderId="10" xfId="0" applyNumberFormat="1" applyFont="1" applyBorder="1" applyAlignment="1">
      <alignment/>
    </xf>
    <xf numFmtId="0" fontId="10" fillId="0" borderId="15"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28" fillId="0" borderId="28" xfId="0" applyFont="1" applyBorder="1" applyAlignment="1">
      <alignment/>
    </xf>
    <xf numFmtId="0" fontId="28" fillId="0" borderId="22" xfId="0" applyFont="1" applyBorder="1" applyAlignment="1">
      <alignment/>
    </xf>
    <xf numFmtId="4" fontId="11" fillId="0" borderId="10" xfId="0" applyNumberFormat="1" applyFont="1" applyBorder="1" applyAlignment="1">
      <alignment/>
    </xf>
    <xf numFmtId="0" fontId="11" fillId="0" borderId="10" xfId="0" applyFont="1" applyBorder="1" applyAlignment="1">
      <alignment horizontal="right"/>
    </xf>
    <xf numFmtId="0" fontId="11" fillId="0" borderId="10" xfId="0" applyFont="1" applyBorder="1" applyAlignment="1">
      <alignment/>
    </xf>
    <xf numFmtId="10" fontId="11" fillId="0" borderId="10" xfId="0" applyNumberFormat="1" applyFont="1" applyBorder="1" applyAlignment="1">
      <alignment/>
    </xf>
    <xf numFmtId="0" fontId="11" fillId="0" borderId="13" xfId="0" applyFont="1" applyBorder="1" applyAlignment="1">
      <alignment/>
    </xf>
    <xf numFmtId="4" fontId="11" fillId="0" borderId="13" xfId="0" applyNumberFormat="1" applyFont="1" applyBorder="1" applyAlignment="1">
      <alignment/>
    </xf>
    <xf numFmtId="4" fontId="15" fillId="0" borderId="13" xfId="0" applyNumberFormat="1" applyFont="1" applyBorder="1" applyAlignment="1">
      <alignment/>
    </xf>
    <xf numFmtId="0" fontId="15" fillId="0" borderId="30" xfId="0" applyFont="1" applyBorder="1" applyAlignment="1">
      <alignment/>
    </xf>
    <xf numFmtId="4" fontId="15" fillId="0" borderId="43" xfId="0" applyNumberFormat="1" applyFont="1" applyBorder="1" applyAlignment="1">
      <alignment/>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7" fillId="0" borderId="17" xfId="0" applyFont="1" applyBorder="1" applyAlignment="1">
      <alignment horizontal="center" vertical="center" wrapText="1"/>
    </xf>
    <xf numFmtId="0" fontId="30" fillId="0" borderId="17" xfId="0" applyFont="1" applyBorder="1" applyAlignment="1">
      <alignment vertical="center" wrapText="1"/>
    </xf>
    <xf numFmtId="0" fontId="31" fillId="0" borderId="16" xfId="0" applyFont="1" applyBorder="1" applyAlignment="1">
      <alignment horizontal="center" vertical="center" wrapText="1"/>
    </xf>
    <xf numFmtId="3" fontId="29" fillId="0" borderId="16" xfId="0" applyNumberFormat="1" applyFont="1" applyBorder="1" applyAlignment="1">
      <alignment horizontal="right" vertical="center" wrapText="1"/>
    </xf>
    <xf numFmtId="3" fontId="29" fillId="0" borderId="18"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vertical="center" wrapText="1"/>
    </xf>
    <xf numFmtId="0" fontId="17" fillId="0" borderId="37" xfId="0" applyFont="1" applyBorder="1" applyAlignment="1">
      <alignment horizontal="center" vertical="center" wrapText="1"/>
    </xf>
    <xf numFmtId="0" fontId="17" fillId="0" borderId="12" xfId="0" applyFont="1" applyBorder="1" applyAlignment="1">
      <alignment horizontal="center" vertical="center" wrapText="1"/>
    </xf>
    <xf numFmtId="0" fontId="30" fillId="0" borderId="12" xfId="0" applyFont="1" applyBorder="1" applyAlignment="1">
      <alignment vertical="center" wrapText="1"/>
    </xf>
    <xf numFmtId="0" fontId="31" fillId="0" borderId="13" xfId="0" applyFont="1" applyBorder="1" applyAlignment="1">
      <alignment horizontal="center" vertical="center" wrapText="1"/>
    </xf>
    <xf numFmtId="3" fontId="32" fillId="0" borderId="10" xfId="0" applyNumberFormat="1" applyFont="1" applyBorder="1" applyAlignment="1">
      <alignment horizontal="right" wrapText="1"/>
    </xf>
    <xf numFmtId="4" fontId="33" fillId="0" borderId="15" xfId="0" applyNumberFormat="1" applyFont="1" applyBorder="1" applyAlignment="1">
      <alignment horizontal="center" vertical="center" wrapText="1"/>
    </xf>
    <xf numFmtId="3" fontId="32" fillId="0" borderId="10" xfId="0" applyNumberFormat="1" applyFont="1" applyBorder="1" applyAlignment="1">
      <alignment horizontal="right"/>
    </xf>
    <xf numFmtId="3" fontId="32" fillId="0" borderId="13" xfId="0" applyNumberFormat="1" applyFont="1" applyBorder="1" applyAlignment="1">
      <alignment horizontal="right"/>
    </xf>
    <xf numFmtId="4" fontId="33" fillId="0" borderId="14" xfId="0" applyNumberFormat="1" applyFont="1" applyBorder="1" applyAlignment="1">
      <alignment horizontal="center" vertical="center" wrapText="1"/>
    </xf>
    <xf numFmtId="0" fontId="34" fillId="0" borderId="11" xfId="0" applyFont="1" applyFill="1" applyBorder="1" applyAlignment="1">
      <alignment horizontal="center" wrapText="1"/>
    </xf>
    <xf numFmtId="0" fontId="34" fillId="0" borderId="10" xfId="0" applyFont="1" applyFill="1" applyBorder="1" applyAlignment="1">
      <alignment wrapText="1"/>
    </xf>
    <xf numFmtId="0" fontId="34" fillId="0" borderId="10" xfId="0" applyFont="1" applyFill="1" applyBorder="1" applyAlignment="1">
      <alignment horizontal="center" wrapText="1"/>
    </xf>
    <xf numFmtId="3" fontId="34" fillId="0" borderId="10" xfId="0" applyNumberFormat="1" applyFont="1" applyBorder="1" applyAlignment="1">
      <alignment horizontal="right" vertical="center" wrapText="1"/>
    </xf>
    <xf numFmtId="3" fontId="34" fillId="0" borderId="15" xfId="0" applyNumberFormat="1" applyFont="1" applyBorder="1" applyAlignment="1">
      <alignment horizontal="center" vertical="center" wrapText="1"/>
    </xf>
    <xf numFmtId="0" fontId="34" fillId="33" borderId="11" xfId="0" applyFont="1" applyFill="1" applyBorder="1" applyAlignment="1">
      <alignment horizontal="center" wrapText="1"/>
    </xf>
    <xf numFmtId="0" fontId="34" fillId="33" borderId="10" xfId="0" applyFont="1" applyFill="1" applyBorder="1" applyAlignment="1">
      <alignment wrapText="1"/>
    </xf>
    <xf numFmtId="3" fontId="34" fillId="0" borderId="10" xfId="0" applyNumberFormat="1" applyFont="1" applyFill="1" applyBorder="1" applyAlignment="1">
      <alignment horizontal="right" wrapText="1"/>
    </xf>
    <xf numFmtId="4" fontId="34"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35" fillId="0" borderId="11" xfId="0" applyFont="1" applyFill="1" applyBorder="1" applyAlignment="1">
      <alignment horizontal="center" wrapText="1"/>
    </xf>
    <xf numFmtId="0" fontId="35" fillId="0" borderId="10" xfId="0" applyFont="1" applyFill="1" applyBorder="1" applyAlignment="1">
      <alignment wrapText="1"/>
    </xf>
    <xf numFmtId="0" fontId="35" fillId="0" borderId="10" xfId="0" applyFont="1" applyFill="1" applyBorder="1" applyAlignment="1">
      <alignment horizontal="center" wrapText="1"/>
    </xf>
    <xf numFmtId="3" fontId="36" fillId="0" borderId="10" xfId="0" applyNumberFormat="1" applyFont="1" applyFill="1" applyBorder="1" applyAlignment="1">
      <alignment horizontal="right" vertical="center" wrapText="1"/>
    </xf>
    <xf numFmtId="3" fontId="34" fillId="0" borderId="10" xfId="0" applyNumberFormat="1" applyFont="1" applyFill="1" applyBorder="1" applyAlignment="1">
      <alignment horizontal="right" vertical="center" wrapText="1"/>
    </xf>
    <xf numFmtId="3" fontId="35" fillId="0" borderId="10"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10" xfId="0" applyNumberFormat="1" applyFont="1" applyFill="1" applyBorder="1" applyAlignment="1">
      <alignment horizontal="right"/>
    </xf>
    <xf numFmtId="3" fontId="34" fillId="0" borderId="10" xfId="0" applyNumberFormat="1" applyFont="1" applyFill="1" applyBorder="1" applyAlignment="1">
      <alignment horizontal="right"/>
    </xf>
    <xf numFmtId="3" fontId="34" fillId="0" borderId="10" xfId="0" applyNumberFormat="1" applyFont="1" applyFill="1" applyBorder="1" applyAlignment="1">
      <alignment horizontal="right" vertical="top"/>
    </xf>
    <xf numFmtId="3" fontId="35" fillId="0" borderId="0" xfId="0" applyNumberFormat="1" applyFont="1" applyFill="1" applyBorder="1" applyAlignment="1">
      <alignment horizontal="right"/>
    </xf>
    <xf numFmtId="3" fontId="35" fillId="0" borderId="44" xfId="0" applyNumberFormat="1" applyFont="1" applyFill="1" applyBorder="1" applyAlignment="1">
      <alignment horizontal="right"/>
    </xf>
    <xf numFmtId="0" fontId="35" fillId="32" borderId="11" xfId="0" applyFont="1" applyFill="1" applyBorder="1" applyAlignment="1">
      <alignment horizontal="center" wrapText="1"/>
    </xf>
    <xf numFmtId="0" fontId="35" fillId="32" borderId="10" xfId="0" applyFont="1" applyFill="1" applyBorder="1" applyAlignment="1">
      <alignment wrapText="1"/>
    </xf>
    <xf numFmtId="0" fontId="34" fillId="33" borderId="11" xfId="0" applyFont="1" applyFill="1" applyBorder="1" applyAlignment="1">
      <alignment wrapText="1"/>
    </xf>
    <xf numFmtId="0" fontId="34" fillId="33" borderId="10" xfId="0" applyFont="1" applyFill="1" applyBorder="1" applyAlignment="1">
      <alignment horizontal="left" wrapText="1"/>
    </xf>
    <xf numFmtId="0" fontId="35" fillId="0" borderId="10" xfId="0" applyFont="1" applyFill="1" applyBorder="1" applyAlignment="1">
      <alignment horizontal="left" wrapText="1"/>
    </xf>
    <xf numFmtId="4" fontId="34" fillId="0" borderId="15" xfId="0" applyNumberFormat="1" applyFont="1" applyFill="1" applyBorder="1" applyAlignment="1">
      <alignment horizontal="center"/>
    </xf>
    <xf numFmtId="0" fontId="35" fillId="0" borderId="11" xfId="0" applyFont="1" applyFill="1" applyBorder="1" applyAlignment="1">
      <alignment wrapText="1"/>
    </xf>
    <xf numFmtId="4" fontId="35" fillId="0" borderId="15" xfId="0" applyNumberFormat="1" applyFont="1" applyFill="1" applyBorder="1" applyAlignment="1">
      <alignment horizontal="center"/>
    </xf>
    <xf numFmtId="0" fontId="35" fillId="0" borderId="12" xfId="0" applyFont="1" applyFill="1" applyBorder="1" applyAlignment="1">
      <alignment wrapText="1"/>
    </xf>
    <xf numFmtId="0" fontId="35" fillId="0" borderId="13" xfId="0" applyFont="1" applyFill="1" applyBorder="1" applyAlignment="1">
      <alignment horizontal="left" wrapText="1"/>
    </xf>
    <xf numFmtId="0" fontId="35" fillId="0" borderId="13" xfId="0" applyFont="1" applyFill="1" applyBorder="1" applyAlignment="1">
      <alignment horizontal="center" wrapText="1"/>
    </xf>
    <xf numFmtId="3" fontId="35" fillId="0" borderId="13" xfId="0" applyNumberFormat="1" applyFont="1" applyFill="1" applyBorder="1" applyAlignment="1">
      <alignment horizontal="right"/>
    </xf>
    <xf numFmtId="4" fontId="35" fillId="0" borderId="14" xfId="0" applyNumberFormat="1" applyFont="1" applyFill="1" applyBorder="1" applyAlignment="1">
      <alignment horizontal="center"/>
    </xf>
    <xf numFmtId="3" fontId="32" fillId="0" borderId="10" xfId="0" applyNumberFormat="1" applyFont="1" applyBorder="1" applyAlignment="1">
      <alignment vertical="center" wrapText="1"/>
    </xf>
    <xf numFmtId="3" fontId="32" fillId="0" borderId="16" xfId="0" applyNumberFormat="1" applyFont="1" applyBorder="1" applyAlignment="1">
      <alignment vertical="center" wrapText="1"/>
    </xf>
    <xf numFmtId="4" fontId="32" fillId="0" borderId="18" xfId="0" applyNumberFormat="1" applyFont="1" applyBorder="1" applyAlignment="1">
      <alignment vertical="center" wrapText="1"/>
    </xf>
    <xf numFmtId="3" fontId="32" fillId="0" borderId="13" xfId="0" applyNumberFormat="1" applyFont="1" applyBorder="1" applyAlignment="1">
      <alignment vertical="center" wrapText="1"/>
    </xf>
    <xf numFmtId="4" fontId="32" fillId="0" borderId="43" xfId="0" applyNumberFormat="1" applyFont="1" applyBorder="1" applyAlignment="1">
      <alignment vertical="center" wrapText="1"/>
    </xf>
    <xf numFmtId="0" fontId="15" fillId="0" borderId="23" xfId="0" applyFont="1" applyBorder="1" applyAlignment="1">
      <alignment horizontal="center" vertical="center" wrapText="1"/>
    </xf>
    <xf numFmtId="0" fontId="15" fillId="0" borderId="24" xfId="53" applyFont="1" applyBorder="1" applyAlignment="1">
      <alignment horizontal="center" vertical="center" wrapText="1"/>
      <protection/>
    </xf>
    <xf numFmtId="49" fontId="11" fillId="0" borderId="11" xfId="0" applyNumberFormat="1" applyFont="1" applyBorder="1" applyAlignment="1">
      <alignment horizontal="center" vertical="center"/>
    </xf>
    <xf numFmtId="0" fontId="15" fillId="0" borderId="10" xfId="0" applyFont="1" applyBorder="1" applyAlignment="1">
      <alignment horizontal="left" vertical="center"/>
    </xf>
    <xf numFmtId="0" fontId="11" fillId="0" borderId="15"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49" fontId="15" fillId="0" borderId="12" xfId="0" applyNumberFormat="1"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0" xfId="0" applyNumberFormat="1" applyFont="1" applyBorder="1" applyAlignment="1">
      <alignment horizontal="center" vertical="center" wrapText="1"/>
    </xf>
    <xf numFmtId="4" fontId="32" fillId="0" borderId="13" xfId="0" applyNumberFormat="1" applyFont="1" applyBorder="1" applyAlignment="1">
      <alignment horizontal="center"/>
    </xf>
    <xf numFmtId="4" fontId="32" fillId="0" borderId="13"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wrapText="1"/>
    </xf>
    <xf numFmtId="4" fontId="32" fillId="0" borderId="10" xfId="0" applyNumberFormat="1" applyFont="1" applyBorder="1" applyAlignment="1">
      <alignment horizontal="center"/>
    </xf>
    <xf numFmtId="4" fontId="32" fillId="0" borderId="32" xfId="0" applyNumberFormat="1" applyFont="1" applyBorder="1" applyAlignment="1">
      <alignment horizontal="center"/>
    </xf>
    <xf numFmtId="4" fontId="32" fillId="0" borderId="15" xfId="0" applyNumberFormat="1" applyFont="1" applyBorder="1" applyAlignment="1">
      <alignment horizontal="center"/>
    </xf>
    <xf numFmtId="4" fontId="32" fillId="0" borderId="45" xfId="0" applyNumberFormat="1" applyFont="1" applyBorder="1" applyAlignment="1">
      <alignment horizontal="center"/>
    </xf>
    <xf numFmtId="4" fontId="32" fillId="0" borderId="46" xfId="0" applyNumberFormat="1" applyFont="1" applyBorder="1" applyAlignment="1">
      <alignment horizontal="center"/>
    </xf>
    <xf numFmtId="4" fontId="32" fillId="0" borderId="14" xfId="0" applyNumberFormat="1" applyFont="1" applyBorder="1" applyAlignment="1">
      <alignment horizontal="center"/>
    </xf>
    <xf numFmtId="4" fontId="32" fillId="0" borderId="32" xfId="0" applyNumberFormat="1" applyFont="1" applyBorder="1" applyAlignment="1">
      <alignment/>
    </xf>
    <xf numFmtId="4" fontId="32" fillId="0" borderId="21" xfId="0" applyNumberFormat="1" applyFont="1" applyBorder="1" applyAlignment="1">
      <alignment/>
    </xf>
    <xf numFmtId="4" fontId="11" fillId="0" borderId="10" xfId="0" applyNumberFormat="1" applyFont="1" applyBorder="1" applyAlignment="1">
      <alignment horizontal="right" vertical="center" wrapText="1"/>
    </xf>
    <xf numFmtId="4" fontId="11" fillId="0" borderId="24" xfId="0" applyNumberFormat="1" applyFont="1" applyBorder="1" applyAlignment="1">
      <alignment horizontal="right" vertical="center" wrapText="1"/>
    </xf>
    <xf numFmtId="4" fontId="11" fillId="0" borderId="24" xfId="0" applyNumberFormat="1" applyFont="1" applyBorder="1" applyAlignment="1">
      <alignment horizontal="center" vertical="center" wrapText="1"/>
    </xf>
    <xf numFmtId="4" fontId="11" fillId="0" borderId="47"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44" xfId="0" applyNumberFormat="1" applyFont="1" applyBorder="1" applyAlignment="1">
      <alignment horizontal="center" vertical="center" wrapText="1"/>
    </xf>
    <xf numFmtId="4" fontId="11" fillId="0" borderId="37"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11" fillId="0" borderId="13" xfId="0" applyNumberFormat="1" applyFont="1" applyBorder="1" applyAlignment="1">
      <alignment horizontal="right" vertical="center" wrapText="1"/>
    </xf>
    <xf numFmtId="4" fontId="11" fillId="0" borderId="13" xfId="0" applyNumberFormat="1"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38" xfId="0" applyNumberFormat="1" applyFont="1" applyBorder="1" applyAlignment="1">
      <alignment horizontal="center" vertical="center" wrapText="1"/>
    </xf>
    <xf numFmtId="0" fontId="15" fillId="0" borderId="48" xfId="0" applyFont="1" applyBorder="1" applyAlignment="1">
      <alignment vertical="center" wrapText="1"/>
    </xf>
    <xf numFmtId="0" fontId="15" fillId="0" borderId="16" xfId="0" applyFont="1" applyBorder="1" applyAlignment="1">
      <alignment horizontal="center" vertical="center"/>
    </xf>
    <xf numFmtId="0" fontId="15" fillId="0" borderId="16" xfId="0" applyFont="1" applyBorder="1" applyAlignment="1">
      <alignment vertical="center" wrapText="1"/>
    </xf>
    <xf numFmtId="0" fontId="15" fillId="0" borderId="16" xfId="0" applyFont="1" applyBorder="1" applyAlignment="1">
      <alignment horizontal="center" vertical="center" wrapText="1"/>
    </xf>
    <xf numFmtId="0" fontId="15" fillId="0" borderId="49" xfId="0" applyFont="1" applyBorder="1" applyAlignment="1">
      <alignment horizontal="center" vertical="center"/>
    </xf>
    <xf numFmtId="4"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1" fillId="0" borderId="32" xfId="0" applyFont="1" applyBorder="1" applyAlignment="1">
      <alignment/>
    </xf>
    <xf numFmtId="0" fontId="15" fillId="0" borderId="12" xfId="0" applyFont="1" applyBorder="1" applyAlignment="1">
      <alignment horizontal="center" vertical="center"/>
    </xf>
    <xf numFmtId="0" fontId="15" fillId="0" borderId="13" xfId="0" applyFont="1" applyBorder="1" applyAlignment="1">
      <alignment horizontal="center" vertical="center"/>
    </xf>
    <xf numFmtId="4" fontId="11" fillId="0" borderId="10" xfId="0" applyNumberFormat="1" applyFont="1" applyBorder="1" applyAlignment="1">
      <alignment/>
    </xf>
    <xf numFmtId="0" fontId="15" fillId="33" borderId="10" xfId="53" applyFont="1" applyFill="1" applyBorder="1" applyAlignment="1">
      <alignment vertical="center" wrapText="1"/>
      <protection/>
    </xf>
    <xf numFmtId="0" fontId="15" fillId="33" borderId="10" xfId="53" applyFont="1" applyFill="1" applyBorder="1" applyAlignment="1">
      <alignment horizontal="center" vertical="center" wrapText="1"/>
      <protection/>
    </xf>
    <xf numFmtId="0" fontId="11" fillId="0" borderId="10" xfId="53" applyFont="1" applyBorder="1" applyAlignment="1">
      <alignment vertical="center" wrapText="1"/>
      <protection/>
    </xf>
    <xf numFmtId="0" fontId="11" fillId="0" borderId="10" xfId="53" applyFont="1" applyBorder="1" applyAlignment="1">
      <alignment horizontal="center" vertical="center" wrapText="1"/>
      <protection/>
    </xf>
    <xf numFmtId="3" fontId="11" fillId="0" borderId="10" xfId="53" applyNumberFormat="1" applyFont="1" applyBorder="1" applyAlignment="1">
      <alignment vertical="center" wrapText="1"/>
      <protection/>
    </xf>
    <xf numFmtId="3" fontId="11" fillId="0" borderId="15" xfId="53" applyNumberFormat="1" applyFont="1" applyBorder="1" applyAlignment="1">
      <alignment vertical="center" wrapText="1"/>
      <protection/>
    </xf>
    <xf numFmtId="3" fontId="11" fillId="33" borderId="10" xfId="53" applyNumberFormat="1" applyFont="1" applyFill="1" applyBorder="1" applyAlignment="1">
      <alignment vertical="center" wrapText="1"/>
      <protection/>
    </xf>
    <xf numFmtId="3" fontId="11" fillId="33" borderId="15" xfId="53" applyNumberFormat="1" applyFont="1" applyFill="1" applyBorder="1" applyAlignment="1">
      <alignment vertical="center" wrapText="1"/>
      <protection/>
    </xf>
    <xf numFmtId="0" fontId="11" fillId="0" borderId="32" xfId="53" applyFont="1" applyBorder="1" applyAlignment="1">
      <alignment horizontal="center" vertical="center" wrapText="1"/>
      <protection/>
    </xf>
    <xf numFmtId="0" fontId="11" fillId="0" borderId="32" xfId="53" applyFont="1" applyBorder="1" applyAlignment="1">
      <alignment vertical="center" wrapText="1"/>
      <protection/>
    </xf>
    <xf numFmtId="3" fontId="11" fillId="0" borderId="10" xfId="53" applyNumberFormat="1" applyFont="1" applyBorder="1" applyAlignment="1">
      <alignment horizontal="right" vertical="center" wrapText="1"/>
      <protection/>
    </xf>
    <xf numFmtId="3" fontId="11" fillId="0" borderId="15" xfId="53" applyNumberFormat="1" applyFont="1" applyBorder="1" applyAlignment="1">
      <alignment horizontal="right" vertical="center" wrapText="1"/>
      <protection/>
    </xf>
    <xf numFmtId="0" fontId="15" fillId="33" borderId="32" xfId="53" applyFont="1" applyFill="1" applyBorder="1" applyAlignment="1">
      <alignment horizontal="center" vertical="center" wrapText="1"/>
      <protection/>
    </xf>
    <xf numFmtId="0" fontId="11" fillId="0" borderId="10" xfId="53" applyFont="1" applyBorder="1" applyAlignment="1">
      <alignment horizontal="left" vertical="center" wrapText="1"/>
      <protection/>
    </xf>
    <xf numFmtId="0" fontId="11" fillId="0" borderId="13" xfId="53" applyFont="1" applyBorder="1" applyAlignment="1">
      <alignment vertical="center" wrapText="1"/>
      <protection/>
    </xf>
    <xf numFmtId="0" fontId="11" fillId="0" borderId="13" xfId="53" applyFont="1" applyBorder="1" applyAlignment="1">
      <alignment horizontal="center" vertical="center" wrapText="1"/>
      <protection/>
    </xf>
    <xf numFmtId="3" fontId="11" fillId="0" borderId="13" xfId="53" applyNumberFormat="1" applyFont="1" applyBorder="1" applyAlignment="1">
      <alignment vertical="center" wrapText="1"/>
      <protection/>
    </xf>
    <xf numFmtId="3" fontId="11" fillId="0" borderId="14" xfId="53" applyNumberFormat="1" applyFont="1" applyBorder="1" applyAlignment="1">
      <alignment vertical="center" wrapText="1"/>
      <protection/>
    </xf>
    <xf numFmtId="0" fontId="35" fillId="0" borderId="10" xfId="0" applyFont="1" applyFill="1" applyBorder="1" applyAlignment="1">
      <alignment horizontal="center" wrapText="1"/>
    </xf>
    <xf numFmtId="3" fontId="35" fillId="0" borderId="10" xfId="0" applyNumberFormat="1" applyFont="1" applyFill="1" applyBorder="1" applyAlignment="1">
      <alignment horizontal="right"/>
    </xf>
    <xf numFmtId="4" fontId="35" fillId="0" borderId="15" xfId="0" applyNumberFormat="1" applyFont="1" applyFill="1" applyBorder="1" applyAlignment="1">
      <alignment horizontal="center" wrapText="1"/>
    </xf>
    <xf numFmtId="3" fontId="35" fillId="0" borderId="10" xfId="0" applyNumberFormat="1" applyFont="1" applyFill="1" applyBorder="1" applyAlignment="1">
      <alignment horizontal="right" vertical="center" wrapText="1"/>
    </xf>
    <xf numFmtId="0" fontId="21" fillId="33" borderId="50" xfId="0" applyFont="1" applyFill="1" applyBorder="1" applyAlignment="1" applyProtection="1">
      <alignment horizontal="center" vertical="center" wrapText="1"/>
      <protection/>
    </xf>
    <xf numFmtId="0" fontId="21" fillId="0" borderId="51" xfId="0" applyFont="1" applyBorder="1" applyAlignment="1">
      <alignment horizontal="right"/>
    </xf>
    <xf numFmtId="3" fontId="21" fillId="0" borderId="51" xfId="0" applyNumberFormat="1" applyFont="1" applyBorder="1" applyAlignment="1">
      <alignment horizontal="right"/>
    </xf>
    <xf numFmtId="0" fontId="21" fillId="0" borderId="52" xfId="0" applyNumberFormat="1" applyFont="1" applyBorder="1" applyAlignment="1">
      <alignment horizontal="right"/>
    </xf>
    <xf numFmtId="0" fontId="18" fillId="34" borderId="41" xfId="0" applyFont="1" applyFill="1" applyBorder="1" applyAlignment="1">
      <alignment/>
    </xf>
    <xf numFmtId="0" fontId="18" fillId="34" borderId="41" xfId="0" applyFont="1" applyFill="1" applyBorder="1" applyAlignment="1">
      <alignment wrapText="1"/>
    </xf>
    <xf numFmtId="0" fontId="18" fillId="0" borderId="41" xfId="0" applyFont="1" applyFill="1" applyBorder="1" applyAlignment="1">
      <alignment wrapText="1"/>
    </xf>
    <xf numFmtId="0" fontId="18" fillId="0" borderId="53" xfId="0" applyFont="1" applyFill="1" applyBorder="1" applyAlignment="1">
      <alignment wrapText="1"/>
    </xf>
    <xf numFmtId="0" fontId="18" fillId="0" borderId="41" xfId="0" applyFont="1" applyFill="1" applyBorder="1" applyAlignment="1">
      <alignment/>
    </xf>
    <xf numFmtId="0" fontId="18" fillId="0" borderId="37" xfId="0" applyFont="1" applyFill="1" applyBorder="1" applyAlignment="1">
      <alignment horizontal="center"/>
    </xf>
    <xf numFmtId="0" fontId="18" fillId="0" borderId="38" xfId="0" applyFont="1" applyFill="1" applyBorder="1" applyAlignment="1">
      <alignment horizontal="center"/>
    </xf>
    <xf numFmtId="0" fontId="18" fillId="34" borderId="54" xfId="0" applyFont="1" applyFill="1" applyBorder="1" applyAlignment="1">
      <alignment/>
    </xf>
    <xf numFmtId="0" fontId="18" fillId="34" borderId="54" xfId="0" applyFont="1" applyFill="1" applyBorder="1" applyAlignment="1">
      <alignment wrapText="1"/>
    </xf>
    <xf numFmtId="0" fontId="18" fillId="0" borderId="54" xfId="0" applyFont="1" applyFill="1" applyBorder="1" applyAlignment="1">
      <alignment wrapText="1"/>
    </xf>
    <xf numFmtId="0" fontId="18" fillId="0" borderId="54" xfId="0" applyFont="1" applyFill="1" applyBorder="1" applyAlignment="1">
      <alignment/>
    </xf>
    <xf numFmtId="49" fontId="14" fillId="33" borderId="55" xfId="0" applyNumberFormat="1" applyFont="1" applyFill="1" applyBorder="1" applyAlignment="1" applyProtection="1">
      <alignment horizontal="center" vertical="center" wrapText="1"/>
      <protection/>
    </xf>
    <xf numFmtId="0" fontId="21" fillId="0" borderId="37" xfId="0" applyFont="1" applyBorder="1" applyAlignment="1">
      <alignment/>
    </xf>
    <xf numFmtId="0" fontId="21" fillId="0" borderId="36" xfId="0" applyFont="1" applyBorder="1" applyAlignment="1">
      <alignment/>
    </xf>
    <xf numFmtId="0" fontId="18" fillId="0" borderId="56" xfId="0" applyFont="1" applyFill="1" applyBorder="1" applyAlignment="1">
      <alignment/>
    </xf>
    <xf numFmtId="0" fontId="18" fillId="34" borderId="38" xfId="0" applyFont="1" applyFill="1" applyBorder="1" applyAlignment="1">
      <alignment/>
    </xf>
    <xf numFmtId="0" fontId="21" fillId="0" borderId="37" xfId="0" applyFont="1" applyBorder="1" applyAlignment="1">
      <alignment horizontal="right"/>
    </xf>
    <xf numFmtId="0" fontId="18" fillId="0" borderId="10" xfId="0" applyFont="1" applyBorder="1" applyAlignment="1">
      <alignment horizontal="center"/>
    </xf>
    <xf numFmtId="0" fontId="18" fillId="0" borderId="10" xfId="0" applyFont="1" applyBorder="1" applyAlignment="1">
      <alignment horizontal="left"/>
    </xf>
    <xf numFmtId="0" fontId="0" fillId="0" borderId="10" xfId="0" applyBorder="1" applyAlignment="1">
      <alignment/>
    </xf>
    <xf numFmtId="0" fontId="0" fillId="0" borderId="0" xfId="0" applyBorder="1" applyAlignment="1">
      <alignment/>
    </xf>
    <xf numFmtId="0" fontId="21" fillId="0" borderId="51" xfId="0" applyFont="1" applyBorder="1" applyAlignment="1">
      <alignment/>
    </xf>
    <xf numFmtId="0" fontId="18" fillId="0" borderId="51" xfId="0" applyFont="1" applyFill="1" applyBorder="1" applyAlignment="1">
      <alignment horizontal="center"/>
    </xf>
    <xf numFmtId="0" fontId="18" fillId="34" borderId="57" xfId="0" applyFont="1" applyFill="1" applyBorder="1" applyAlignment="1">
      <alignment/>
    </xf>
    <xf numFmtId="3" fontId="21" fillId="0" borderId="53" xfId="0" applyNumberFormat="1" applyFont="1" applyBorder="1" applyAlignment="1">
      <alignment horizontal="right"/>
    </xf>
    <xf numFmtId="3" fontId="21" fillId="35" borderId="10" xfId="0" applyNumberFormat="1" applyFont="1" applyFill="1" applyBorder="1" applyAlignment="1">
      <alignment/>
    </xf>
    <xf numFmtId="3" fontId="21" fillId="35" borderId="10" xfId="0" applyNumberFormat="1" applyFont="1" applyFill="1" applyBorder="1" applyAlignment="1" applyProtection="1">
      <alignment/>
      <protection locked="0"/>
    </xf>
    <xf numFmtId="3" fontId="21" fillId="35" borderId="10" xfId="0" applyNumberFormat="1" applyFont="1" applyFill="1" applyBorder="1" applyAlignment="1">
      <alignment horizontal="right"/>
    </xf>
    <xf numFmtId="0" fontId="0" fillId="35" borderId="10" xfId="0" applyFill="1" applyBorder="1" applyAlignment="1">
      <alignment/>
    </xf>
    <xf numFmtId="3" fontId="14" fillId="35" borderId="10" xfId="0" applyNumberFormat="1" applyFont="1" applyFill="1" applyBorder="1" applyAlignment="1">
      <alignment/>
    </xf>
    <xf numFmtId="3" fontId="0" fillId="35" borderId="10" xfId="0" applyNumberFormat="1" applyFill="1" applyBorder="1" applyAlignment="1">
      <alignment/>
    </xf>
    <xf numFmtId="0" fontId="21" fillId="35" borderId="52" xfId="0" applyFont="1" applyFill="1" applyBorder="1" applyAlignment="1">
      <alignment horizontal="right" vertical="center"/>
    </xf>
    <xf numFmtId="0" fontId="21" fillId="35" borderId="58" xfId="0" applyFont="1" applyFill="1" applyBorder="1" applyAlignment="1">
      <alignment/>
    </xf>
    <xf numFmtId="3" fontId="21" fillId="35" borderId="27" xfId="0" applyNumberFormat="1" applyFont="1" applyFill="1" applyBorder="1" applyAlignment="1">
      <alignment/>
    </xf>
    <xf numFmtId="0" fontId="21" fillId="35" borderId="10" xfId="0" applyFont="1" applyFill="1" applyBorder="1" applyAlignment="1">
      <alignment horizontal="right" vertical="center"/>
    </xf>
    <xf numFmtId="0" fontId="21" fillId="35" borderId="44" xfId="0" applyFont="1" applyFill="1" applyBorder="1" applyAlignment="1">
      <alignment/>
    </xf>
    <xf numFmtId="3" fontId="21" fillId="35" borderId="49" xfId="0" applyNumberFormat="1" applyFont="1" applyFill="1" applyBorder="1" applyAlignment="1">
      <alignment/>
    </xf>
    <xf numFmtId="0" fontId="21" fillId="35" borderId="49" xfId="0" applyFont="1" applyFill="1" applyBorder="1" applyAlignment="1">
      <alignment horizontal="right" vertical="center"/>
    </xf>
    <xf numFmtId="0" fontId="21" fillId="35" borderId="10" xfId="0" applyFont="1" applyFill="1" applyBorder="1" applyAlignment="1">
      <alignment/>
    </xf>
    <xf numFmtId="0" fontId="23" fillId="0" borderId="10" xfId="0" applyFont="1" applyBorder="1" applyAlignment="1">
      <alignment horizontal="right" vertical="center"/>
    </xf>
    <xf numFmtId="3" fontId="38" fillId="35" borderId="10" xfId="0" applyNumberFormat="1" applyFont="1" applyFill="1" applyBorder="1" applyAlignment="1">
      <alignment/>
    </xf>
    <xf numFmtId="3" fontId="23" fillId="35" borderId="10" xfId="0" applyNumberFormat="1" applyFont="1" applyFill="1" applyBorder="1" applyAlignment="1">
      <alignment vertical="center"/>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4" xfId="0" applyFont="1" applyBorder="1" applyAlignment="1">
      <alignment horizontal="center" vertical="center" wrapText="1"/>
    </xf>
    <xf numFmtId="0" fontId="8"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3" fontId="5" fillId="0" borderId="62"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43"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29" fillId="0" borderId="59"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60" xfId="0" applyFont="1" applyBorder="1" applyAlignment="1">
      <alignment horizontal="center" vertical="center" wrapText="1"/>
    </xf>
    <xf numFmtId="0" fontId="29" fillId="0" borderId="33"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4" xfId="0" applyFont="1" applyBorder="1" applyAlignment="1">
      <alignment horizontal="center" vertical="center" wrapText="1"/>
    </xf>
    <xf numFmtId="0" fontId="17" fillId="0" borderId="13" xfId="0" applyFont="1" applyBorder="1" applyAlignment="1">
      <alignment horizontal="center" vertical="center"/>
    </xf>
    <xf numFmtId="0" fontId="29" fillId="0" borderId="60"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15" fillId="0" borderId="0" xfId="0" applyFont="1" applyAlignment="1">
      <alignment horizontal="left"/>
    </xf>
    <xf numFmtId="0" fontId="5" fillId="0" borderId="0" xfId="0" applyFont="1" applyBorder="1" applyAlignment="1">
      <alignment horizontal="center"/>
    </xf>
    <xf numFmtId="0" fontId="11" fillId="0" borderId="0" xfId="0" applyFont="1" applyAlignment="1">
      <alignment horizontal="center"/>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Alignment="1">
      <alignment horizontal="center"/>
    </xf>
    <xf numFmtId="0" fontId="2" fillId="0" borderId="32" xfId="0" applyFont="1" applyBorder="1" applyAlignment="1">
      <alignment horizontal="center" vertical="center"/>
    </xf>
    <xf numFmtId="0" fontId="2" fillId="0" borderId="68"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xf>
    <xf numFmtId="0" fontId="2" fillId="0" borderId="10" xfId="0" applyFont="1" applyBorder="1" applyAlignment="1">
      <alignment horizontal="center" wrapText="1"/>
    </xf>
    <xf numFmtId="0" fontId="8" fillId="0" borderId="10" xfId="0" applyFont="1" applyBorder="1" applyAlignment="1">
      <alignment vertical="top" wrapText="1"/>
    </xf>
    <xf numFmtId="4" fontId="8" fillId="0" borderId="44" xfId="0" applyNumberFormat="1" applyFont="1" applyBorder="1" applyAlignment="1">
      <alignment horizontal="center"/>
    </xf>
    <xf numFmtId="4" fontId="8" fillId="0" borderId="54" xfId="0" applyNumberFormat="1" applyFont="1" applyBorder="1" applyAlignment="1">
      <alignment horizontal="center"/>
    </xf>
    <xf numFmtId="4" fontId="8" fillId="0" borderId="49" xfId="0" applyNumberFormat="1" applyFont="1" applyBorder="1" applyAlignment="1">
      <alignment horizontal="center"/>
    </xf>
    <xf numFmtId="0" fontId="2" fillId="0" borderId="0" xfId="0" applyFont="1" applyAlignment="1">
      <alignment horizontal="left" vertical="top"/>
    </xf>
    <xf numFmtId="2" fontId="1" fillId="0" borderId="69"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6" xfId="0" applyNumberFormat="1" applyFont="1" applyBorder="1" applyAlignment="1">
      <alignment horizontal="center" vertical="center" wrapText="1"/>
    </xf>
    <xf numFmtId="2" fontId="1" fillId="0" borderId="58"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12" fillId="0" borderId="6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lignment horizontal="right"/>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2" fillId="0" borderId="47"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5" fillId="0" borderId="0" xfId="0" applyFont="1" applyAlignment="1">
      <alignment horizont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 fillId="0" borderId="73" xfId="0" applyFont="1" applyBorder="1" applyAlignment="1">
      <alignment horizontal="center" wrapText="1" shrinkToFit="1"/>
    </xf>
    <xf numFmtId="0" fontId="1" fillId="0" borderId="74"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6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7"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68"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21" fillId="33" borderId="26" xfId="0" applyFont="1" applyFill="1" applyBorder="1" applyAlignment="1">
      <alignment horizontal="center"/>
    </xf>
    <xf numFmtId="0" fontId="21" fillId="33" borderId="66" xfId="0" applyFont="1" applyFill="1" applyBorder="1" applyAlignment="1">
      <alignment horizontal="center"/>
    </xf>
    <xf numFmtId="0" fontId="21" fillId="33" borderId="50" xfId="0" applyFont="1" applyFill="1" applyBorder="1" applyAlignment="1" applyProtection="1">
      <alignment horizontal="center" vertical="center" wrapText="1"/>
      <protection/>
    </xf>
    <xf numFmtId="0" fontId="21" fillId="33" borderId="52" xfId="0" applyFont="1" applyFill="1" applyBorder="1" applyAlignment="1" applyProtection="1">
      <alignment horizontal="center" vertical="center" wrapText="1"/>
      <protection/>
    </xf>
    <xf numFmtId="49" fontId="14" fillId="33" borderId="66" xfId="0" applyNumberFormat="1" applyFont="1" applyFill="1" applyBorder="1" applyAlignment="1" applyProtection="1">
      <alignment horizontal="center" vertical="center" wrapText="1"/>
      <protection/>
    </xf>
    <xf numFmtId="49" fontId="14" fillId="33" borderId="34" xfId="0" applyNumberFormat="1" applyFont="1" applyFill="1" applyBorder="1" applyAlignment="1" applyProtection="1">
      <alignment horizontal="center" vertical="center" wrapText="1"/>
      <protection/>
    </xf>
    <xf numFmtId="0" fontId="23" fillId="0" borderId="72" xfId="0" applyFont="1" applyBorder="1" applyAlignment="1">
      <alignment horizontal="right"/>
    </xf>
    <xf numFmtId="0" fontId="23" fillId="0" borderId="75" xfId="0" applyFont="1" applyBorder="1" applyAlignment="1">
      <alignment horizontal="right"/>
    </xf>
    <xf numFmtId="0" fontId="23" fillId="0" borderId="10" xfId="0" applyFont="1" applyBorder="1" applyAlignment="1">
      <alignment horizontal="right"/>
    </xf>
    <xf numFmtId="0" fontId="24" fillId="0" borderId="0" xfId="0" applyFont="1" applyAlignment="1">
      <alignment horizontal="center"/>
    </xf>
    <xf numFmtId="0" fontId="23" fillId="0" borderId="10" xfId="0" applyFont="1" applyBorder="1" applyAlignment="1">
      <alignment horizontal="right" vertical="center"/>
    </xf>
    <xf numFmtId="0" fontId="21" fillId="33" borderId="26" xfId="0" applyFont="1" applyFill="1" applyBorder="1" applyAlignment="1">
      <alignment horizontal="center"/>
    </xf>
    <xf numFmtId="0" fontId="21" fillId="33" borderId="69" xfId="0" applyFont="1" applyFill="1" applyBorder="1" applyAlignment="1">
      <alignment horizontal="center"/>
    </xf>
    <xf numFmtId="0" fontId="9" fillId="0" borderId="0" xfId="53" applyFont="1" applyAlignment="1">
      <alignment horizontal="center"/>
      <protection/>
    </xf>
    <xf numFmtId="0" fontId="12" fillId="0" borderId="0" xfId="53" applyFont="1" applyAlignment="1">
      <alignment horizontal="left"/>
      <protection/>
    </xf>
    <xf numFmtId="3" fontId="11" fillId="0" borderId="15" xfId="53" applyNumberFormat="1" applyFont="1" applyBorder="1" applyAlignment="1">
      <alignment vertical="center" wrapText="1"/>
      <protection/>
    </xf>
    <xf numFmtId="3" fontId="11" fillId="33" borderId="15" xfId="53" applyNumberFormat="1" applyFont="1" applyFill="1" applyBorder="1" applyAlignment="1">
      <alignment horizontal="center" vertical="center" wrapText="1"/>
      <protection/>
    </xf>
    <xf numFmtId="3" fontId="11" fillId="0" borderId="10" xfId="53" applyNumberFormat="1" applyFont="1" applyBorder="1" applyAlignment="1">
      <alignment vertical="center" wrapText="1"/>
      <protection/>
    </xf>
    <xf numFmtId="0" fontId="13" fillId="0" borderId="0" xfId="53" applyFont="1" applyAlignment="1">
      <alignment horizontal="left" wrapText="1"/>
      <protection/>
    </xf>
    <xf numFmtId="0" fontId="19" fillId="0" borderId="11" xfId="53" applyFont="1" applyBorder="1" applyAlignment="1">
      <alignment vertical="center" wrapText="1"/>
      <protection/>
    </xf>
    <xf numFmtId="0" fontId="11" fillId="0" borderId="32" xfId="53" applyFont="1" applyBorder="1" applyAlignment="1">
      <alignment horizontal="left" vertical="center" wrapText="1"/>
      <protection/>
    </xf>
    <xf numFmtId="0" fontId="11" fillId="0" borderId="16" xfId="53" applyFont="1" applyBorder="1" applyAlignment="1">
      <alignment horizontal="left" vertical="center" wrapText="1"/>
      <protection/>
    </xf>
    <xf numFmtId="0" fontId="11" fillId="0" borderId="10" xfId="53" applyFont="1" applyBorder="1" applyAlignment="1">
      <alignment horizontal="center" vertical="center" wrapText="1"/>
      <protection/>
    </xf>
    <xf numFmtId="0" fontId="13" fillId="0" borderId="24"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9" fillId="33" borderId="20" xfId="53" applyFont="1" applyFill="1" applyBorder="1" applyAlignment="1">
      <alignment horizontal="left" vertical="center" wrapText="1"/>
      <protection/>
    </xf>
    <xf numFmtId="0" fontId="19" fillId="33" borderId="17" xfId="53" applyFont="1" applyFill="1" applyBorder="1" applyAlignment="1">
      <alignment horizontal="left" vertical="center" wrapText="1"/>
      <protection/>
    </xf>
    <xf numFmtId="0" fontId="15" fillId="33" borderId="10" xfId="53" applyFont="1" applyFill="1" applyBorder="1" applyAlignment="1">
      <alignment vertical="center" wrapText="1"/>
      <protection/>
    </xf>
    <xf numFmtId="0" fontId="15" fillId="33" borderId="10" xfId="53" applyFont="1" applyFill="1" applyBorder="1" applyAlignment="1">
      <alignment horizontal="center" vertical="center" wrapText="1"/>
      <protection/>
    </xf>
    <xf numFmtId="3" fontId="11" fillId="33" borderId="10" xfId="53" applyNumberFormat="1" applyFont="1" applyFill="1" applyBorder="1" applyAlignment="1">
      <alignment horizontal="center" vertical="center" wrapText="1"/>
      <protection/>
    </xf>
    <xf numFmtId="0" fontId="13" fillId="0" borderId="59" xfId="53" applyFont="1" applyBorder="1" applyAlignment="1">
      <alignment horizontal="center" vertical="center" wrapText="1"/>
      <protection/>
    </xf>
    <xf numFmtId="0" fontId="13" fillId="0" borderId="43" xfId="53" applyFont="1" applyBorder="1" applyAlignment="1">
      <alignment horizontal="center" vertical="center" wrapText="1"/>
      <protection/>
    </xf>
    <xf numFmtId="0" fontId="1" fillId="0" borderId="0" xfId="53" applyFont="1" applyAlignment="1">
      <alignment horizontal="center" vertical="center" wrapText="1"/>
      <protection/>
    </xf>
    <xf numFmtId="0" fontId="13" fillId="0" borderId="0" xfId="53" applyFont="1" applyAlignment="1">
      <alignment horizontal="center"/>
      <protection/>
    </xf>
    <xf numFmtId="0" fontId="13" fillId="0" borderId="23"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9" fillId="0" borderId="24" xfId="53" applyFont="1" applyBorder="1" applyAlignment="1">
      <alignment horizontal="center" vertical="center" wrapText="1"/>
      <protection/>
    </xf>
    <xf numFmtId="0" fontId="19" fillId="0" borderId="13" xfId="53" applyFont="1" applyBorder="1" applyAlignment="1">
      <alignment horizontal="center"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J90"/>
  <sheetViews>
    <sheetView tabSelected="1" zoomScale="55" zoomScaleNormal="55" workbookViewId="0" topLeftCell="A1">
      <selection activeCell="I72" sqref="I72"/>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4" t="s">
        <v>639</v>
      </c>
    </row>
    <row r="3" spans="2:10" ht="15.75">
      <c r="B3" s="517" t="s">
        <v>899</v>
      </c>
      <c r="C3" s="517"/>
      <c r="J3" s="2"/>
    </row>
    <row r="4" spans="2:3" ht="15.75">
      <c r="B4" s="517" t="s">
        <v>744</v>
      </c>
      <c r="C4" s="517"/>
    </row>
    <row r="5" ht="15.75">
      <c r="B5" s="1"/>
    </row>
    <row r="6" spans="2:10" ht="27">
      <c r="B6" s="505" t="s">
        <v>901</v>
      </c>
      <c r="C6" s="505"/>
      <c r="D6" s="505"/>
      <c r="E6" s="505"/>
      <c r="F6" s="505"/>
      <c r="G6" s="505"/>
      <c r="H6" s="505"/>
      <c r="I6" s="505"/>
      <c r="J6"/>
    </row>
    <row r="7" spans="6:7" ht="15.75" hidden="1">
      <c r="F7" s="3"/>
      <c r="G7" s="3"/>
    </row>
    <row r="8" ht="15.75" hidden="1"/>
    <row r="9" ht="24" thickBot="1">
      <c r="I9" s="119" t="s">
        <v>283</v>
      </c>
    </row>
    <row r="10" spans="2:9" ht="44.25" customHeight="1">
      <c r="B10" s="506" t="s">
        <v>87</v>
      </c>
      <c r="C10" s="510" t="s">
        <v>0</v>
      </c>
      <c r="D10" s="510" t="s">
        <v>98</v>
      </c>
      <c r="E10" s="512" t="s">
        <v>882</v>
      </c>
      <c r="F10" s="512" t="s">
        <v>885</v>
      </c>
      <c r="G10" s="514" t="s">
        <v>903</v>
      </c>
      <c r="H10" s="515"/>
      <c r="I10" s="508" t="s">
        <v>904</v>
      </c>
    </row>
    <row r="11" spans="2:9" ht="38.25" customHeight="1" thickBot="1">
      <c r="B11" s="507"/>
      <c r="C11" s="511"/>
      <c r="D11" s="516"/>
      <c r="E11" s="513"/>
      <c r="F11" s="513"/>
      <c r="G11" s="129" t="s">
        <v>1</v>
      </c>
      <c r="H11" s="130" t="s">
        <v>67</v>
      </c>
      <c r="I11" s="509"/>
    </row>
    <row r="12" spans="2:9" s="38" customFormat="1" ht="21" customHeight="1">
      <c r="B12" s="128">
        <v>1</v>
      </c>
      <c r="C12" s="127">
        <v>2</v>
      </c>
      <c r="D12" s="127">
        <v>3</v>
      </c>
      <c r="E12" s="127">
        <v>4</v>
      </c>
      <c r="F12" s="127">
        <v>5</v>
      </c>
      <c r="G12" s="127">
        <v>6</v>
      </c>
      <c r="H12" s="127">
        <v>7</v>
      </c>
      <c r="I12" s="126">
        <v>8</v>
      </c>
    </row>
    <row r="13" spans="2:9" s="52" customFormat="1" ht="49.5" customHeight="1">
      <c r="B13" s="338"/>
      <c r="C13" s="339" t="s">
        <v>202</v>
      </c>
      <c r="D13" s="340"/>
      <c r="E13" s="341"/>
      <c r="F13" s="341"/>
      <c r="G13" s="341"/>
      <c r="H13" s="341"/>
      <c r="I13" s="342"/>
    </row>
    <row r="14" spans="2:9" s="53" customFormat="1" ht="81" customHeight="1">
      <c r="B14" s="343" t="s">
        <v>203</v>
      </c>
      <c r="C14" s="344" t="s">
        <v>204</v>
      </c>
      <c r="D14" s="340">
        <v>1001</v>
      </c>
      <c r="E14" s="345">
        <f>E15+E22+E29+E30</f>
        <v>222344</v>
      </c>
      <c r="F14" s="345">
        <f>F15+F22+F29+F30</f>
        <v>234450</v>
      </c>
      <c r="G14" s="345">
        <v>58611</v>
      </c>
      <c r="H14" s="345">
        <f>H15+H22+H29+H30</f>
        <v>46934</v>
      </c>
      <c r="I14" s="346">
        <f>H14/G14*100</f>
        <v>80.07711862960878</v>
      </c>
    </row>
    <row r="15" spans="2:9" s="52" customFormat="1" ht="60.75" customHeight="1">
      <c r="B15" s="338">
        <v>60</v>
      </c>
      <c r="C15" s="339" t="s">
        <v>205</v>
      </c>
      <c r="D15" s="340">
        <v>1002</v>
      </c>
      <c r="E15" s="347">
        <f>E16+E17+E18+E19+E20+E21</f>
        <v>3181</v>
      </c>
      <c r="F15" s="347">
        <f>F16+F17+F18+F19+F20+F21</f>
        <v>3100</v>
      </c>
      <c r="G15" s="347">
        <f>G16+G17+G18+G19+G20+G21</f>
        <v>775</v>
      </c>
      <c r="H15" s="347">
        <f>H16+H17+H18+H19+H20+H21</f>
        <v>550</v>
      </c>
      <c r="I15" s="455">
        <f>H15/G15*100</f>
        <v>70.96774193548387</v>
      </c>
    </row>
    <row r="16" spans="2:9" s="52" customFormat="1" ht="68.25" customHeight="1">
      <c r="B16" s="348">
        <v>600</v>
      </c>
      <c r="C16" s="349" t="s">
        <v>206</v>
      </c>
      <c r="D16" s="350">
        <v>1003</v>
      </c>
      <c r="E16" s="347"/>
      <c r="F16" s="347"/>
      <c r="G16" s="347"/>
      <c r="H16" s="347"/>
      <c r="I16" s="346"/>
    </row>
    <row r="17" spans="2:9" s="52" customFormat="1" ht="57.75" customHeight="1">
      <c r="B17" s="348">
        <v>601</v>
      </c>
      <c r="C17" s="349" t="s">
        <v>207</v>
      </c>
      <c r="D17" s="350">
        <v>1004</v>
      </c>
      <c r="E17" s="351"/>
      <c r="F17" s="347"/>
      <c r="G17" s="347"/>
      <c r="H17" s="347"/>
      <c r="I17" s="346"/>
    </row>
    <row r="18" spans="2:9" s="52" customFormat="1" ht="66" customHeight="1">
      <c r="B18" s="348">
        <v>602</v>
      </c>
      <c r="C18" s="349" t="s">
        <v>208</v>
      </c>
      <c r="D18" s="350">
        <v>1005</v>
      </c>
      <c r="E18" s="351"/>
      <c r="F18" s="347"/>
      <c r="G18" s="347"/>
      <c r="H18" s="347"/>
      <c r="I18" s="346"/>
    </row>
    <row r="19" spans="2:9" s="52" customFormat="1" ht="62.25" customHeight="1">
      <c r="B19" s="348">
        <v>603</v>
      </c>
      <c r="C19" s="349" t="s">
        <v>209</v>
      </c>
      <c r="D19" s="350">
        <v>1006</v>
      </c>
      <c r="E19" s="347"/>
      <c r="F19" s="347"/>
      <c r="G19" s="347"/>
      <c r="H19" s="347"/>
      <c r="I19" s="346"/>
    </row>
    <row r="20" spans="2:9" s="52" customFormat="1" ht="51" customHeight="1">
      <c r="B20" s="348">
        <v>604</v>
      </c>
      <c r="C20" s="349" t="s">
        <v>210</v>
      </c>
      <c r="D20" s="350">
        <v>1007</v>
      </c>
      <c r="E20" s="347">
        <v>3181</v>
      </c>
      <c r="F20" s="347">
        <v>3100</v>
      </c>
      <c r="G20" s="347">
        <f>F20/4</f>
        <v>775</v>
      </c>
      <c r="H20" s="347">
        <v>550</v>
      </c>
      <c r="I20" s="346">
        <f>H20/G20*100</f>
        <v>70.96774193548387</v>
      </c>
    </row>
    <row r="21" spans="2:9" s="52" customFormat="1" ht="75.75" customHeight="1">
      <c r="B21" s="348">
        <v>605</v>
      </c>
      <c r="C21" s="349" t="s">
        <v>211</v>
      </c>
      <c r="D21" s="350">
        <v>1008</v>
      </c>
      <c r="E21" s="347"/>
      <c r="F21" s="347"/>
      <c r="G21" s="347"/>
      <c r="H21" s="347"/>
      <c r="I21" s="346"/>
    </row>
    <row r="22" spans="2:9" s="52" customFormat="1" ht="99" customHeight="1">
      <c r="B22" s="338">
        <v>61</v>
      </c>
      <c r="C22" s="339" t="s">
        <v>212</v>
      </c>
      <c r="D22" s="340">
        <v>1009</v>
      </c>
      <c r="E22" s="352">
        <f>E23+E24+E25+E26+E27+E28</f>
        <v>212380</v>
      </c>
      <c r="F22" s="352">
        <f>F23+F24+F25+F26+F27+F28</f>
        <v>226850</v>
      </c>
      <c r="G22" s="352">
        <f>G23+G24+G25+G26+G27+G28</f>
        <v>56713</v>
      </c>
      <c r="H22" s="352">
        <f>H23+H24+H25+H26+H27+H28</f>
        <v>46384</v>
      </c>
      <c r="I22" s="346">
        <f>H22/G22*100</f>
        <v>81.7872445471056</v>
      </c>
    </row>
    <row r="23" spans="2:9" s="52" customFormat="1" ht="89.25" customHeight="1">
      <c r="B23" s="348">
        <v>610</v>
      </c>
      <c r="C23" s="349" t="s">
        <v>213</v>
      </c>
      <c r="D23" s="350">
        <v>1010</v>
      </c>
      <c r="E23" s="347"/>
      <c r="F23" s="347"/>
      <c r="G23" s="347"/>
      <c r="H23" s="347"/>
      <c r="I23" s="346"/>
    </row>
    <row r="24" spans="2:9" s="52" customFormat="1" ht="86.25" customHeight="1">
      <c r="B24" s="348">
        <v>611</v>
      </c>
      <c r="C24" s="349" t="s">
        <v>214</v>
      </c>
      <c r="D24" s="350">
        <v>1011</v>
      </c>
      <c r="E24" s="347"/>
      <c r="F24" s="347"/>
      <c r="G24" s="347"/>
      <c r="H24" s="347"/>
      <c r="I24" s="346"/>
    </row>
    <row r="25" spans="2:9" s="52" customFormat="1" ht="99" customHeight="1">
      <c r="B25" s="348">
        <v>612</v>
      </c>
      <c r="C25" s="349" t="s">
        <v>215</v>
      </c>
      <c r="D25" s="350">
        <v>1012</v>
      </c>
      <c r="E25" s="347"/>
      <c r="F25" s="347"/>
      <c r="G25" s="347"/>
      <c r="H25" s="347"/>
      <c r="I25" s="346"/>
    </row>
    <row r="26" spans="2:9" s="52" customFormat="1" ht="91.5" customHeight="1">
      <c r="B26" s="348">
        <v>613</v>
      </c>
      <c r="C26" s="349" t="s">
        <v>216</v>
      </c>
      <c r="D26" s="350">
        <v>1013</v>
      </c>
      <c r="E26" s="347"/>
      <c r="F26" s="347"/>
      <c r="G26" s="347"/>
      <c r="H26" s="347"/>
      <c r="I26" s="346"/>
    </row>
    <row r="27" spans="2:9" s="52" customFormat="1" ht="73.5" customHeight="1">
      <c r="B27" s="348">
        <v>614</v>
      </c>
      <c r="C27" s="349" t="s">
        <v>217</v>
      </c>
      <c r="D27" s="350">
        <v>1014</v>
      </c>
      <c r="E27" s="347">
        <v>212380</v>
      </c>
      <c r="F27" s="347">
        <v>226850</v>
      </c>
      <c r="G27" s="347">
        <v>56713</v>
      </c>
      <c r="H27" s="347">
        <v>46384</v>
      </c>
      <c r="I27" s="346">
        <f>H27/G27*100</f>
        <v>81.7872445471056</v>
      </c>
    </row>
    <row r="28" spans="2:9" s="52" customFormat="1" ht="54" customHeight="1">
      <c r="B28" s="348">
        <v>615</v>
      </c>
      <c r="C28" s="349" t="s">
        <v>218</v>
      </c>
      <c r="D28" s="350">
        <v>1015</v>
      </c>
      <c r="E28" s="352"/>
      <c r="F28" s="347"/>
      <c r="G28" s="347"/>
      <c r="H28" s="347"/>
      <c r="I28" s="346"/>
    </row>
    <row r="29" spans="2:9" s="52" customFormat="1" ht="72.75" customHeight="1">
      <c r="B29" s="348">
        <v>64</v>
      </c>
      <c r="C29" s="339" t="s">
        <v>219</v>
      </c>
      <c r="D29" s="453">
        <v>1016</v>
      </c>
      <c r="E29" s="456">
        <v>3837</v>
      </c>
      <c r="F29" s="347">
        <v>4500</v>
      </c>
      <c r="G29" s="347"/>
      <c r="H29" s="347"/>
      <c r="I29" s="346"/>
    </row>
    <row r="30" spans="2:9" s="52" customFormat="1" ht="34.5" customHeight="1">
      <c r="B30" s="348">
        <v>65</v>
      </c>
      <c r="C30" s="339" t="s">
        <v>220</v>
      </c>
      <c r="D30" s="350">
        <v>1017</v>
      </c>
      <c r="E30" s="347">
        <v>2946</v>
      </c>
      <c r="F30" s="353"/>
      <c r="G30" s="353"/>
      <c r="H30" s="353"/>
      <c r="I30" s="455"/>
    </row>
    <row r="31" spans="2:9" s="52" customFormat="1" ht="46.5" customHeight="1">
      <c r="B31" s="338"/>
      <c r="C31" s="339" t="s">
        <v>221</v>
      </c>
      <c r="D31" s="354"/>
      <c r="E31" s="347"/>
      <c r="F31" s="353"/>
      <c r="G31" s="353"/>
      <c r="H31" s="353"/>
      <c r="I31" s="346"/>
    </row>
    <row r="32" spans="2:9" s="52" customFormat="1" ht="86.25" customHeight="1">
      <c r="B32" s="343" t="s">
        <v>222</v>
      </c>
      <c r="C32" s="344" t="s">
        <v>223</v>
      </c>
      <c r="D32" s="340">
        <v>1018</v>
      </c>
      <c r="E32" s="352">
        <f>E33-E34-E35+E36+E37+E38+E39+E40+E41+E42+E43</f>
        <v>216680</v>
      </c>
      <c r="F32" s="352">
        <f>F33-F34-F35+F36+F37+F38+F39+F40+F41+F42+F43</f>
        <v>237901</v>
      </c>
      <c r="G32" s="352">
        <f>G33-G34-G35+G36+G37+G38+G39+G40+G41+G42+G43</f>
        <v>60929</v>
      </c>
      <c r="H32" s="352">
        <f>H33-H34-H35+H36+H37+H38+H39+H40+H41+H42+H43</f>
        <v>45735</v>
      </c>
      <c r="I32" s="346">
        <f>H32/G32*100</f>
        <v>75.06277798749365</v>
      </c>
    </row>
    <row r="33" spans="2:9" s="52" customFormat="1" ht="34.5" customHeight="1">
      <c r="B33" s="348">
        <v>50</v>
      </c>
      <c r="C33" s="349" t="s">
        <v>224</v>
      </c>
      <c r="D33" s="350">
        <v>1019</v>
      </c>
      <c r="E33" s="347">
        <v>2083</v>
      </c>
      <c r="F33" s="347">
        <v>2400</v>
      </c>
      <c r="G33" s="347">
        <v>600</v>
      </c>
      <c r="H33" s="347">
        <v>492</v>
      </c>
      <c r="I33" s="346">
        <f>H33/G33*100</f>
        <v>82</v>
      </c>
    </row>
    <row r="34" spans="2:9" s="52" customFormat="1" ht="79.5" customHeight="1">
      <c r="B34" s="348">
        <v>62</v>
      </c>
      <c r="C34" s="349" t="s">
        <v>225</v>
      </c>
      <c r="D34" s="350">
        <v>1020</v>
      </c>
      <c r="E34" s="352"/>
      <c r="F34" s="347"/>
      <c r="G34" s="347"/>
      <c r="H34" s="347"/>
      <c r="I34" s="346"/>
    </row>
    <row r="35" spans="2:9" s="52" customFormat="1" ht="63" customHeight="1">
      <c r="B35" s="348">
        <v>630</v>
      </c>
      <c r="C35" s="349" t="s">
        <v>226</v>
      </c>
      <c r="D35" s="350">
        <v>1021</v>
      </c>
      <c r="E35" s="352"/>
      <c r="F35" s="347"/>
      <c r="G35" s="347"/>
      <c r="H35" s="347"/>
      <c r="I35" s="346"/>
    </row>
    <row r="36" spans="2:9" s="52" customFormat="1" ht="93" customHeight="1">
      <c r="B36" s="348">
        <v>631</v>
      </c>
      <c r="C36" s="349" t="s">
        <v>227</v>
      </c>
      <c r="D36" s="350">
        <v>1022</v>
      </c>
      <c r="E36" s="347"/>
      <c r="F36" s="347"/>
      <c r="G36" s="347"/>
      <c r="H36" s="347"/>
      <c r="I36" s="346"/>
    </row>
    <row r="37" spans="2:9" s="52" customFormat="1" ht="34.5" customHeight="1">
      <c r="B37" s="348" t="s">
        <v>228</v>
      </c>
      <c r="C37" s="349" t="s">
        <v>229</v>
      </c>
      <c r="D37" s="350">
        <v>1023</v>
      </c>
      <c r="E37" s="347">
        <v>14509</v>
      </c>
      <c r="F37" s="347">
        <v>22180</v>
      </c>
      <c r="G37" s="347">
        <v>7000</v>
      </c>
      <c r="H37" s="347">
        <v>3336</v>
      </c>
      <c r="I37" s="346">
        <f>H37/G37*100</f>
        <v>47.65714285714286</v>
      </c>
    </row>
    <row r="38" spans="2:9" s="52" customFormat="1" ht="34.5" customHeight="1">
      <c r="B38" s="348">
        <v>513</v>
      </c>
      <c r="C38" s="349" t="s">
        <v>230</v>
      </c>
      <c r="D38" s="350">
        <v>1024</v>
      </c>
      <c r="E38" s="456">
        <v>29039</v>
      </c>
      <c r="F38" s="347">
        <v>29300</v>
      </c>
      <c r="G38" s="347">
        <f>F38/4</f>
        <v>7325</v>
      </c>
      <c r="H38" s="347">
        <v>5950</v>
      </c>
      <c r="I38" s="346">
        <f>H38/G38*100</f>
        <v>81.22866894197952</v>
      </c>
    </row>
    <row r="39" spans="2:9" s="52" customFormat="1" ht="59.25" customHeight="1">
      <c r="B39" s="348">
        <v>52</v>
      </c>
      <c r="C39" s="349" t="s">
        <v>231</v>
      </c>
      <c r="D39" s="350">
        <v>1025</v>
      </c>
      <c r="E39" s="456">
        <v>125282</v>
      </c>
      <c r="F39" s="347">
        <v>138246</v>
      </c>
      <c r="G39" s="347">
        <v>34560</v>
      </c>
      <c r="H39" s="347">
        <v>28978</v>
      </c>
      <c r="I39" s="346">
        <f>H39/G39*100</f>
        <v>83.84837962962963</v>
      </c>
    </row>
    <row r="40" spans="2:9" s="52" customFormat="1" ht="34.5" customHeight="1">
      <c r="B40" s="348">
        <v>53</v>
      </c>
      <c r="C40" s="349" t="s">
        <v>232</v>
      </c>
      <c r="D40" s="350">
        <v>1026</v>
      </c>
      <c r="E40" s="456">
        <v>6717</v>
      </c>
      <c r="F40" s="347">
        <v>8920</v>
      </c>
      <c r="G40" s="347">
        <f>F40/4</f>
        <v>2230</v>
      </c>
      <c r="H40" s="347">
        <v>1245</v>
      </c>
      <c r="I40" s="346">
        <f>H40/G40*100</f>
        <v>55.82959641255605</v>
      </c>
    </row>
    <row r="41" spans="2:9" s="52" customFormat="1" ht="34.5" customHeight="1">
      <c r="B41" s="348">
        <v>540</v>
      </c>
      <c r="C41" s="349" t="s">
        <v>233</v>
      </c>
      <c r="D41" s="350">
        <v>1027</v>
      </c>
      <c r="E41" s="456">
        <v>13167</v>
      </c>
      <c r="F41" s="347">
        <v>16100</v>
      </c>
      <c r="G41" s="347">
        <v>4025</v>
      </c>
      <c r="H41" s="347">
        <v>3010</v>
      </c>
      <c r="I41" s="346">
        <f>H41/G41*100</f>
        <v>74.78260869565217</v>
      </c>
    </row>
    <row r="42" spans="2:9" s="52" customFormat="1" ht="34.5" customHeight="1">
      <c r="B42" s="348" t="s">
        <v>234</v>
      </c>
      <c r="C42" s="349" t="s">
        <v>235</v>
      </c>
      <c r="D42" s="350">
        <v>1028</v>
      </c>
      <c r="E42" s="456">
        <v>6956</v>
      </c>
      <c r="F42" s="347">
        <v>0</v>
      </c>
      <c r="G42" s="347"/>
      <c r="H42" s="347"/>
      <c r="I42" s="346"/>
    </row>
    <row r="43" spans="2:9" s="55" customFormat="1" ht="34.5" customHeight="1">
      <c r="B43" s="348">
        <v>55</v>
      </c>
      <c r="C43" s="349" t="s">
        <v>236</v>
      </c>
      <c r="D43" s="350">
        <v>1029</v>
      </c>
      <c r="E43" s="355">
        <v>18927</v>
      </c>
      <c r="F43" s="355">
        <v>20755</v>
      </c>
      <c r="G43" s="355">
        <v>5189</v>
      </c>
      <c r="H43" s="355">
        <v>2724</v>
      </c>
      <c r="I43" s="346">
        <f>H43/G43*100</f>
        <v>52.49566390441318</v>
      </c>
    </row>
    <row r="44" spans="2:9" s="55" customFormat="1" ht="57.75" customHeight="1">
      <c r="B44" s="343"/>
      <c r="C44" s="344" t="s">
        <v>237</v>
      </c>
      <c r="D44" s="340">
        <v>1030</v>
      </c>
      <c r="E44" s="356">
        <f>E14-E32</f>
        <v>5664</v>
      </c>
      <c r="F44" s="356"/>
      <c r="G44" s="356"/>
      <c r="H44" s="356">
        <f>H14-H32</f>
        <v>1199</v>
      </c>
      <c r="I44" s="346"/>
    </row>
    <row r="45" spans="2:9" s="55" customFormat="1" ht="60.75" customHeight="1">
      <c r="B45" s="343"/>
      <c r="C45" s="344" t="s">
        <v>238</v>
      </c>
      <c r="D45" s="340">
        <v>1031</v>
      </c>
      <c r="E45" s="356"/>
      <c r="F45" s="357">
        <f>F32-F14</f>
        <v>3451</v>
      </c>
      <c r="G45" s="357">
        <f>G32-G14</f>
        <v>2318</v>
      </c>
      <c r="H45" s="356"/>
      <c r="I45" s="346"/>
    </row>
    <row r="46" spans="2:9" s="55" customFormat="1" ht="64.5" customHeight="1">
      <c r="B46" s="343">
        <v>66</v>
      </c>
      <c r="C46" s="344" t="s">
        <v>239</v>
      </c>
      <c r="D46" s="340">
        <v>1032</v>
      </c>
      <c r="E46" s="356">
        <f>E47+E52+E53</f>
        <v>8146</v>
      </c>
      <c r="F46" s="356">
        <f>F47+F52+F53</f>
        <v>8700</v>
      </c>
      <c r="G46" s="356">
        <f>G47+G52+G53</f>
        <v>2175</v>
      </c>
      <c r="H46" s="356">
        <f>H47+H52+H53</f>
        <v>1374</v>
      </c>
      <c r="I46" s="346">
        <f>H46/G46*100</f>
        <v>63.172413793103445</v>
      </c>
    </row>
    <row r="47" spans="2:9" s="55" customFormat="1" ht="123.75" customHeight="1">
      <c r="B47" s="338" t="s">
        <v>240</v>
      </c>
      <c r="C47" s="339" t="s">
        <v>241</v>
      </c>
      <c r="D47" s="340">
        <v>1033</v>
      </c>
      <c r="E47" s="355"/>
      <c r="F47" s="355"/>
      <c r="G47" s="355"/>
      <c r="H47" s="355"/>
      <c r="I47" s="346"/>
    </row>
    <row r="48" spans="2:9" s="55" customFormat="1" ht="67.5" customHeight="1">
      <c r="B48" s="348">
        <v>660</v>
      </c>
      <c r="C48" s="349" t="s">
        <v>242</v>
      </c>
      <c r="D48" s="350">
        <v>1034</v>
      </c>
      <c r="E48" s="355"/>
      <c r="F48" s="355"/>
      <c r="G48" s="355"/>
      <c r="H48" s="355"/>
      <c r="I48" s="346"/>
    </row>
    <row r="49" spans="2:9" s="55" customFormat="1" ht="64.5" customHeight="1">
      <c r="B49" s="348">
        <v>661</v>
      </c>
      <c r="C49" s="349" t="s">
        <v>243</v>
      </c>
      <c r="D49" s="350">
        <v>1035</v>
      </c>
      <c r="E49" s="355"/>
      <c r="F49" s="358"/>
      <c r="G49" s="359"/>
      <c r="H49" s="359"/>
      <c r="I49" s="346"/>
    </row>
    <row r="50" spans="2:9" s="55" customFormat="1" ht="59.25" customHeight="1">
      <c r="B50" s="348">
        <v>665</v>
      </c>
      <c r="C50" s="349" t="s">
        <v>244</v>
      </c>
      <c r="D50" s="350">
        <v>1036</v>
      </c>
      <c r="E50" s="355"/>
      <c r="F50" s="355"/>
      <c r="G50" s="355"/>
      <c r="H50" s="355"/>
      <c r="I50" s="346"/>
    </row>
    <row r="51" spans="2:9" s="55" customFormat="1" ht="34.5" customHeight="1">
      <c r="B51" s="348">
        <v>669</v>
      </c>
      <c r="C51" s="349" t="s">
        <v>245</v>
      </c>
      <c r="D51" s="350">
        <v>1037</v>
      </c>
      <c r="E51" s="355"/>
      <c r="F51" s="355"/>
      <c r="G51" s="355"/>
      <c r="H51" s="355"/>
      <c r="I51" s="346"/>
    </row>
    <row r="52" spans="2:9" s="55" customFormat="1" ht="78" customHeight="1">
      <c r="B52" s="338">
        <v>662</v>
      </c>
      <c r="C52" s="339" t="s">
        <v>246</v>
      </c>
      <c r="D52" s="453">
        <v>1038</v>
      </c>
      <c r="E52" s="355">
        <v>8117</v>
      </c>
      <c r="F52" s="355">
        <v>8500</v>
      </c>
      <c r="G52" s="355">
        <v>2125</v>
      </c>
      <c r="H52" s="355">
        <v>1370</v>
      </c>
      <c r="I52" s="455">
        <f>H52/G52*100</f>
        <v>64.47058823529412</v>
      </c>
    </row>
    <row r="53" spans="2:9" s="55" customFormat="1" ht="98.25" customHeight="1">
      <c r="B53" s="338" t="s">
        <v>247</v>
      </c>
      <c r="C53" s="339" t="s">
        <v>248</v>
      </c>
      <c r="D53" s="453">
        <v>1039</v>
      </c>
      <c r="E53" s="355">
        <v>29</v>
      </c>
      <c r="F53" s="347">
        <v>200</v>
      </c>
      <c r="G53" s="355">
        <v>50</v>
      </c>
      <c r="H53" s="355">
        <v>4</v>
      </c>
      <c r="I53" s="455">
        <f>H53/G53*100</f>
        <v>8</v>
      </c>
    </row>
    <row r="54" spans="2:9" s="55" customFormat="1" ht="105.75" customHeight="1">
      <c r="B54" s="343">
        <v>56</v>
      </c>
      <c r="C54" s="344" t="s">
        <v>249</v>
      </c>
      <c r="D54" s="340">
        <v>1040</v>
      </c>
      <c r="E54" s="356">
        <f>E55+E60+E61</f>
        <v>336</v>
      </c>
      <c r="F54" s="356">
        <f>F55+F60+F61</f>
        <v>700</v>
      </c>
      <c r="G54" s="356">
        <f>G55+G60+G61</f>
        <v>175</v>
      </c>
      <c r="H54" s="356">
        <f>H55+H60+H61</f>
        <v>46</v>
      </c>
      <c r="I54" s="346">
        <f>H54/G54*100</f>
        <v>26.285714285714285</v>
      </c>
    </row>
    <row r="55" spans="2:9" ht="135" customHeight="1">
      <c r="B55" s="338" t="s">
        <v>250</v>
      </c>
      <c r="C55" s="339" t="s">
        <v>656</v>
      </c>
      <c r="D55" s="340">
        <v>1041</v>
      </c>
      <c r="E55" s="355"/>
      <c r="F55" s="355"/>
      <c r="G55" s="355"/>
      <c r="H55" s="355"/>
      <c r="I55" s="346"/>
    </row>
    <row r="56" spans="2:9" ht="56.25" customHeight="1">
      <c r="B56" s="348">
        <v>560</v>
      </c>
      <c r="C56" s="349" t="s">
        <v>251</v>
      </c>
      <c r="D56" s="350">
        <v>1042</v>
      </c>
      <c r="E56" s="355"/>
      <c r="F56" s="355"/>
      <c r="G56" s="355"/>
      <c r="H56" s="355"/>
      <c r="I56" s="346"/>
    </row>
    <row r="57" spans="2:9" ht="61.5" customHeight="1">
      <c r="B57" s="348">
        <v>561</v>
      </c>
      <c r="C57" s="349" t="s">
        <v>252</v>
      </c>
      <c r="D57" s="350">
        <v>1043</v>
      </c>
      <c r="E57" s="355"/>
      <c r="F57" s="355"/>
      <c r="G57" s="355"/>
      <c r="H57" s="355"/>
      <c r="I57" s="346"/>
    </row>
    <row r="58" spans="2:9" ht="63" customHeight="1">
      <c r="B58" s="348">
        <v>565</v>
      </c>
      <c r="C58" s="349" t="s">
        <v>253</v>
      </c>
      <c r="D58" s="350">
        <v>1044</v>
      </c>
      <c r="E58" s="355"/>
      <c r="F58" s="355"/>
      <c r="G58" s="355"/>
      <c r="H58" s="355"/>
      <c r="I58" s="346"/>
    </row>
    <row r="59" spans="2:9" ht="69.75" customHeight="1">
      <c r="B59" s="348" t="s">
        <v>254</v>
      </c>
      <c r="C59" s="349" t="s">
        <v>255</v>
      </c>
      <c r="D59" s="350">
        <v>1045</v>
      </c>
      <c r="E59" s="355"/>
      <c r="F59" s="355"/>
      <c r="G59" s="355"/>
      <c r="H59" s="355"/>
      <c r="I59" s="346"/>
    </row>
    <row r="60" spans="2:9" ht="87.75" customHeight="1">
      <c r="B60" s="348">
        <v>562</v>
      </c>
      <c r="C60" s="339" t="s">
        <v>256</v>
      </c>
      <c r="D60" s="453">
        <v>1046</v>
      </c>
      <c r="E60" s="355">
        <v>321</v>
      </c>
      <c r="F60" s="355">
        <v>500</v>
      </c>
      <c r="G60" s="355">
        <v>125</v>
      </c>
      <c r="H60" s="355">
        <v>46</v>
      </c>
      <c r="I60" s="455">
        <f>H60/G60*100</f>
        <v>36.8</v>
      </c>
    </row>
    <row r="61" spans="2:9" ht="92.25" customHeight="1">
      <c r="B61" s="338" t="s">
        <v>257</v>
      </c>
      <c r="C61" s="339" t="s">
        <v>258</v>
      </c>
      <c r="D61" s="453">
        <v>1047</v>
      </c>
      <c r="E61" s="355">
        <v>15</v>
      </c>
      <c r="F61" s="355">
        <v>200</v>
      </c>
      <c r="G61" s="355">
        <v>50</v>
      </c>
      <c r="H61" s="355"/>
      <c r="I61" s="346"/>
    </row>
    <row r="62" spans="2:9" ht="81" customHeight="1">
      <c r="B62" s="343"/>
      <c r="C62" s="344" t="s">
        <v>259</v>
      </c>
      <c r="D62" s="340">
        <v>1048</v>
      </c>
      <c r="E62" s="356">
        <f>E46-E54</f>
        <v>7810</v>
      </c>
      <c r="F62" s="356">
        <f>F46-F54</f>
        <v>8000</v>
      </c>
      <c r="G62" s="356">
        <f>G46-G54</f>
        <v>2000</v>
      </c>
      <c r="H62" s="356">
        <f>H46-H54</f>
        <v>1328</v>
      </c>
      <c r="I62" s="346">
        <f>H62/G62*100</f>
        <v>66.4</v>
      </c>
    </row>
    <row r="63" spans="2:9" ht="78.75" customHeight="1">
      <c r="B63" s="343"/>
      <c r="C63" s="344" t="s">
        <v>260</v>
      </c>
      <c r="D63" s="340">
        <v>1049</v>
      </c>
      <c r="E63" s="356"/>
      <c r="F63" s="356"/>
      <c r="G63" s="356"/>
      <c r="H63" s="356"/>
      <c r="I63" s="346"/>
    </row>
    <row r="64" spans="2:9" ht="121.5" customHeight="1">
      <c r="B64" s="348" t="s">
        <v>261</v>
      </c>
      <c r="C64" s="349" t="s">
        <v>262</v>
      </c>
      <c r="D64" s="350">
        <v>1050</v>
      </c>
      <c r="E64" s="355"/>
      <c r="F64" s="355"/>
      <c r="G64" s="355"/>
      <c r="H64" s="355"/>
      <c r="I64" s="346"/>
    </row>
    <row r="65" spans="2:9" ht="126" customHeight="1">
      <c r="B65" s="348" t="s">
        <v>263</v>
      </c>
      <c r="C65" s="349" t="s">
        <v>264</v>
      </c>
      <c r="D65" s="350">
        <v>1051</v>
      </c>
      <c r="E65" s="355">
        <v>15848</v>
      </c>
      <c r="F65" s="355"/>
      <c r="G65" s="355"/>
      <c r="H65" s="355"/>
      <c r="I65" s="346"/>
    </row>
    <row r="66" spans="2:9" ht="34.5" customHeight="1">
      <c r="B66" s="343" t="s">
        <v>265</v>
      </c>
      <c r="C66" s="344" t="s">
        <v>266</v>
      </c>
      <c r="D66" s="453">
        <v>1052</v>
      </c>
      <c r="E66" s="454">
        <v>3843</v>
      </c>
      <c r="F66" s="454">
        <v>3000</v>
      </c>
      <c r="G66" s="454">
        <v>750</v>
      </c>
      <c r="H66" s="454">
        <v>76</v>
      </c>
      <c r="I66" s="455">
        <f>H66/G66*100</f>
        <v>10.133333333333333</v>
      </c>
    </row>
    <row r="67" spans="2:9" ht="34.5" customHeight="1">
      <c r="B67" s="343" t="s">
        <v>267</v>
      </c>
      <c r="C67" s="344" t="s">
        <v>268</v>
      </c>
      <c r="D67" s="453">
        <v>1053</v>
      </c>
      <c r="E67" s="454">
        <v>1540</v>
      </c>
      <c r="F67" s="454">
        <v>7400</v>
      </c>
      <c r="G67" s="454">
        <v>1850</v>
      </c>
      <c r="H67" s="454">
        <v>684</v>
      </c>
      <c r="I67" s="455">
        <f>H67/G67*100</f>
        <v>36.972972972972975</v>
      </c>
    </row>
    <row r="68" spans="2:9" ht="141" customHeight="1">
      <c r="B68" s="360"/>
      <c r="C68" s="361" t="s">
        <v>269</v>
      </c>
      <c r="D68" s="350">
        <v>1054</v>
      </c>
      <c r="E68" s="355"/>
      <c r="F68" s="355">
        <f>F44-F45+F62-F63+F64-F65+F66-F67</f>
        <v>149</v>
      </c>
      <c r="G68" s="355"/>
      <c r="H68" s="355">
        <f>H44-H45+H62-H63+H64-H65+H66-H67</f>
        <v>1919</v>
      </c>
      <c r="I68" s="346"/>
    </row>
    <row r="69" spans="2:9" ht="131.25" customHeight="1">
      <c r="B69" s="360"/>
      <c r="C69" s="361" t="s">
        <v>270</v>
      </c>
      <c r="D69" s="350">
        <v>1055</v>
      </c>
      <c r="E69" s="355">
        <f>E45-E44+E63-E62+E65-E64+E67-E66</f>
        <v>71</v>
      </c>
      <c r="F69" s="355"/>
      <c r="G69" s="355">
        <f>G45-G44+G63-G62+G65-G64+G67-G66</f>
        <v>1418</v>
      </c>
      <c r="H69" s="355"/>
      <c r="I69" s="346"/>
    </row>
    <row r="70" spans="2:9" ht="94.5" customHeight="1">
      <c r="B70" s="348" t="s">
        <v>144</v>
      </c>
      <c r="C70" s="349" t="s">
        <v>271</v>
      </c>
      <c r="D70" s="350">
        <v>1056</v>
      </c>
      <c r="E70" s="355"/>
      <c r="F70" s="355"/>
      <c r="G70" s="355"/>
      <c r="H70" s="355"/>
      <c r="I70" s="346"/>
    </row>
    <row r="71" spans="2:9" ht="129" customHeight="1">
      <c r="B71" s="348" t="s">
        <v>145</v>
      </c>
      <c r="C71" s="349" t="s">
        <v>272</v>
      </c>
      <c r="D71" s="350">
        <v>1057</v>
      </c>
      <c r="E71" s="355"/>
      <c r="F71" s="355"/>
      <c r="G71" s="355"/>
      <c r="H71" s="355"/>
      <c r="I71" s="346"/>
    </row>
    <row r="72" spans="2:9" ht="69" customHeight="1">
      <c r="B72" s="343"/>
      <c r="C72" s="344" t="s">
        <v>273</v>
      </c>
      <c r="D72" s="340">
        <v>1058</v>
      </c>
      <c r="E72" s="356"/>
      <c r="F72" s="356">
        <f>F68-F69+F70-F71</f>
        <v>149</v>
      </c>
      <c r="G72" s="356"/>
      <c r="H72" s="356">
        <f>H68-H69+H70-H71</f>
        <v>1919</v>
      </c>
      <c r="I72" s="346"/>
    </row>
    <row r="73" spans="2:9" ht="61.5" customHeight="1">
      <c r="B73" s="362"/>
      <c r="C73" s="363" t="s">
        <v>274</v>
      </c>
      <c r="D73" s="340">
        <v>1059</v>
      </c>
      <c r="E73" s="356">
        <f>E69-E68+E71-E72</f>
        <v>71</v>
      </c>
      <c r="F73" s="356"/>
      <c r="G73" s="356">
        <f>G69-G68+G70-G71</f>
        <v>1418</v>
      </c>
      <c r="H73" s="356"/>
      <c r="I73" s="346"/>
    </row>
    <row r="74" spans="2:9" ht="54.75" customHeight="1">
      <c r="B74" s="348"/>
      <c r="C74" s="364" t="s">
        <v>275</v>
      </c>
      <c r="D74" s="350"/>
      <c r="E74" s="355"/>
      <c r="F74" s="355"/>
      <c r="G74" s="355"/>
      <c r="H74" s="355"/>
      <c r="I74" s="346"/>
    </row>
    <row r="75" spans="2:9" ht="51" customHeight="1">
      <c r="B75" s="348">
        <v>721</v>
      </c>
      <c r="C75" s="364" t="s">
        <v>276</v>
      </c>
      <c r="D75" s="350">
        <v>1060</v>
      </c>
      <c r="E75" s="355"/>
      <c r="F75" s="355"/>
      <c r="G75" s="355"/>
      <c r="H75" s="355"/>
      <c r="I75" s="346"/>
    </row>
    <row r="76" spans="2:9" ht="71.25" customHeight="1">
      <c r="B76" s="348" t="s">
        <v>277</v>
      </c>
      <c r="C76" s="364" t="s">
        <v>278</v>
      </c>
      <c r="D76" s="350">
        <v>1061</v>
      </c>
      <c r="E76" s="355"/>
      <c r="F76" s="355"/>
      <c r="G76" s="355"/>
      <c r="H76" s="355"/>
      <c r="I76" s="346"/>
    </row>
    <row r="77" spans="2:9" ht="57.75" customHeight="1">
      <c r="B77" s="348" t="s">
        <v>277</v>
      </c>
      <c r="C77" s="364" t="s">
        <v>279</v>
      </c>
      <c r="D77" s="350">
        <v>1062</v>
      </c>
      <c r="E77" s="355">
        <v>122</v>
      </c>
      <c r="F77" s="355"/>
      <c r="G77" s="355"/>
      <c r="H77" s="355"/>
      <c r="I77" s="346"/>
    </row>
    <row r="78" spans="2:9" ht="57.75" customHeight="1">
      <c r="B78" s="348">
        <v>723</v>
      </c>
      <c r="C78" s="364" t="s">
        <v>280</v>
      </c>
      <c r="D78" s="350">
        <v>1063</v>
      </c>
      <c r="E78" s="355"/>
      <c r="F78" s="355"/>
      <c r="G78" s="355"/>
      <c r="H78" s="355"/>
      <c r="I78" s="346"/>
    </row>
    <row r="79" spans="2:9" ht="75" customHeight="1">
      <c r="B79" s="343"/>
      <c r="C79" s="363" t="s">
        <v>657</v>
      </c>
      <c r="D79" s="340">
        <v>1064</v>
      </c>
      <c r="E79" s="356">
        <f>E72-E73-E75+E77-E78</f>
        <v>51</v>
      </c>
      <c r="F79" s="356">
        <f>F72-F73-F75+F77-F78</f>
        <v>149</v>
      </c>
      <c r="G79" s="356"/>
      <c r="H79" s="356">
        <f>H72-H73-H75+H77-H78</f>
        <v>1919</v>
      </c>
      <c r="I79" s="346"/>
    </row>
    <row r="80" spans="2:9" ht="57.75" customHeight="1">
      <c r="B80" s="362"/>
      <c r="C80" s="363" t="s">
        <v>658</v>
      </c>
      <c r="D80" s="340">
        <v>1065</v>
      </c>
      <c r="E80" s="356"/>
      <c r="F80" s="356"/>
      <c r="G80" s="356">
        <f>G73-G72+G75+G76-G77+G78</f>
        <v>1418</v>
      </c>
      <c r="H80" s="356"/>
      <c r="I80" s="365"/>
    </row>
    <row r="81" spans="2:9" ht="68.25" customHeight="1">
      <c r="B81" s="366"/>
      <c r="C81" s="364" t="s">
        <v>281</v>
      </c>
      <c r="D81" s="350">
        <v>1066</v>
      </c>
      <c r="E81" s="355"/>
      <c r="F81" s="355"/>
      <c r="G81" s="355"/>
      <c r="H81" s="355"/>
      <c r="I81" s="367"/>
    </row>
    <row r="82" spans="2:9" ht="59.25" customHeight="1">
      <c r="B82" s="366"/>
      <c r="C82" s="364" t="s">
        <v>282</v>
      </c>
      <c r="D82" s="350">
        <v>1067</v>
      </c>
      <c r="E82" s="355"/>
      <c r="F82" s="355"/>
      <c r="G82" s="355"/>
      <c r="H82" s="355"/>
      <c r="I82" s="367"/>
    </row>
    <row r="83" spans="2:9" ht="67.5" customHeight="1">
      <c r="B83" s="366"/>
      <c r="C83" s="364" t="s">
        <v>659</v>
      </c>
      <c r="D83" s="350">
        <v>1068</v>
      </c>
      <c r="E83" s="355"/>
      <c r="F83" s="355"/>
      <c r="G83" s="355"/>
      <c r="H83" s="355"/>
      <c r="I83" s="367"/>
    </row>
    <row r="84" spans="2:9" ht="60.75" customHeight="1">
      <c r="B84" s="366"/>
      <c r="C84" s="364" t="s">
        <v>660</v>
      </c>
      <c r="D84" s="350">
        <v>1069</v>
      </c>
      <c r="E84" s="355"/>
      <c r="F84" s="355"/>
      <c r="G84" s="355"/>
      <c r="H84" s="355"/>
      <c r="I84" s="367"/>
    </row>
    <row r="85" spans="2:9" ht="34.5" customHeight="1">
      <c r="B85" s="366"/>
      <c r="C85" s="364" t="s">
        <v>661</v>
      </c>
      <c r="D85" s="350"/>
      <c r="E85" s="355"/>
      <c r="F85" s="355"/>
      <c r="G85" s="355"/>
      <c r="H85" s="355"/>
      <c r="I85" s="367"/>
    </row>
    <row r="86" spans="2:9" ht="34.5" customHeight="1">
      <c r="B86" s="366"/>
      <c r="C86" s="364" t="s">
        <v>146</v>
      </c>
      <c r="D86" s="350">
        <v>1070</v>
      </c>
      <c r="E86" s="355"/>
      <c r="F86" s="355"/>
      <c r="G86" s="355"/>
      <c r="H86" s="355"/>
      <c r="I86" s="367"/>
    </row>
    <row r="87" spans="2:9" ht="46.5" customHeight="1" thickBot="1">
      <c r="B87" s="368"/>
      <c r="C87" s="369" t="s">
        <v>147</v>
      </c>
      <c r="D87" s="370">
        <v>1071</v>
      </c>
      <c r="E87" s="371"/>
      <c r="F87" s="371"/>
      <c r="G87" s="371"/>
      <c r="H87" s="371"/>
      <c r="I87" s="372"/>
    </row>
    <row r="88" spans="4:5" ht="15.75">
      <c r="D88" s="164"/>
      <c r="E88" s="158"/>
    </row>
    <row r="89" spans="2:9" ht="18.75">
      <c r="B89" s="504" t="s">
        <v>902</v>
      </c>
      <c r="C89" s="504"/>
      <c r="D89" s="164"/>
      <c r="E89" s="163"/>
      <c r="F89" s="503" t="s">
        <v>900</v>
      </c>
      <c r="G89" s="503"/>
      <c r="H89" s="503"/>
      <c r="I89" s="503"/>
    </row>
    <row r="90" ht="18.75">
      <c r="D90" s="163" t="s">
        <v>75</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32"/>
  <sheetViews>
    <sheetView zoomScale="75" zoomScaleNormal="75" zoomScalePageLayoutView="0" workbookViewId="0" topLeftCell="A1">
      <selection activeCell="B24" sqref="B24:B26"/>
    </sheetView>
  </sheetViews>
  <sheetFormatPr defaultColWidth="9.140625" defaultRowHeight="12.75"/>
  <cols>
    <col min="1" max="1" width="31.7109375" style="19" customWidth="1"/>
    <col min="2" max="2" width="28.8515625" style="19" customWidth="1"/>
    <col min="3" max="3" width="9.57421875" style="19" customWidth="1"/>
    <col min="4" max="4" width="17.421875" style="19" customWidth="1"/>
    <col min="5" max="5" width="16.57421875" style="19" customWidth="1"/>
    <col min="6" max="7" width="27.28125" style="19" customWidth="1"/>
    <col min="8" max="8" width="13.28125" style="19" customWidth="1"/>
    <col min="9" max="9" width="14.8515625" style="19" customWidth="1"/>
    <col min="10" max="10" width="16.57421875" style="19" customWidth="1"/>
    <col min="11" max="11" width="15.28125" style="19" customWidth="1"/>
    <col min="12" max="12" width="12.57421875" style="19" customWidth="1"/>
    <col min="13" max="13" width="13.7109375" style="19" customWidth="1"/>
    <col min="14" max="14" width="15.28125" style="19" customWidth="1"/>
    <col min="15" max="21" width="13.7109375" style="19" customWidth="1"/>
    <col min="22" max="16384" width="9.140625" style="19" customWidth="1"/>
  </cols>
  <sheetData>
    <row r="2" ht="15.75">
      <c r="U2" s="14" t="s">
        <v>633</v>
      </c>
    </row>
    <row r="4" spans="1:2" ht="15.75">
      <c r="A4" s="599" t="s">
        <v>899</v>
      </c>
      <c r="B4" s="599"/>
    </row>
    <row r="5" spans="1:2" ht="15.75">
      <c r="A5" s="599" t="s">
        <v>744</v>
      </c>
      <c r="B5" s="599"/>
    </row>
    <row r="6" spans="1:2" ht="15.75">
      <c r="A6" s="599" t="s">
        <v>931</v>
      </c>
      <c r="B6" s="599"/>
    </row>
    <row r="8" spans="1:21" ht="20.25">
      <c r="A8" s="618" t="s">
        <v>74</v>
      </c>
      <c r="B8" s="618"/>
      <c r="C8" s="618"/>
      <c r="D8" s="618"/>
      <c r="E8" s="618"/>
      <c r="F8" s="618"/>
      <c r="G8" s="618"/>
      <c r="H8" s="618"/>
      <c r="I8" s="618"/>
      <c r="J8" s="618"/>
      <c r="K8" s="618"/>
      <c r="L8" s="618"/>
      <c r="M8" s="618"/>
      <c r="N8" s="618"/>
      <c r="O8" s="618"/>
      <c r="P8" s="618"/>
      <c r="Q8" s="618"/>
      <c r="R8" s="618"/>
      <c r="S8" s="618"/>
      <c r="T8" s="618"/>
      <c r="U8" s="618"/>
    </row>
    <row r="9" spans="3:13" ht="16.5" thickBot="1">
      <c r="C9" s="21"/>
      <c r="D9" s="21"/>
      <c r="E9" s="21"/>
      <c r="F9" s="21"/>
      <c r="G9" s="21"/>
      <c r="H9" s="21"/>
      <c r="I9" s="21"/>
      <c r="J9" s="21"/>
      <c r="K9" s="21"/>
      <c r="L9" s="21"/>
      <c r="M9" s="21"/>
    </row>
    <row r="10" spans="1:21" ht="38.25" customHeight="1">
      <c r="A10" s="621" t="s">
        <v>40</v>
      </c>
      <c r="B10" s="623" t="s">
        <v>41</v>
      </c>
      <c r="C10" s="625" t="s">
        <v>42</v>
      </c>
      <c r="D10" s="627" t="s">
        <v>625</v>
      </c>
      <c r="E10" s="627" t="s">
        <v>642</v>
      </c>
      <c r="F10" s="627" t="s">
        <v>927</v>
      </c>
      <c r="G10" s="627" t="s">
        <v>928</v>
      </c>
      <c r="H10" s="627" t="s">
        <v>736</v>
      </c>
      <c r="I10" s="627" t="s">
        <v>43</v>
      </c>
      <c r="J10" s="627" t="s">
        <v>737</v>
      </c>
      <c r="K10" s="627" t="s">
        <v>44</v>
      </c>
      <c r="L10" s="627" t="s">
        <v>45</v>
      </c>
      <c r="M10" s="627" t="s">
        <v>46</v>
      </c>
      <c r="N10" s="629" t="s">
        <v>77</v>
      </c>
      <c r="O10" s="596"/>
      <c r="P10" s="596"/>
      <c r="Q10" s="596"/>
      <c r="R10" s="596"/>
      <c r="S10" s="596"/>
      <c r="T10" s="596"/>
      <c r="U10" s="597"/>
    </row>
    <row r="11" spans="1:21" ht="48.75" customHeight="1" thickBot="1">
      <c r="A11" s="622"/>
      <c r="B11" s="624"/>
      <c r="C11" s="626"/>
      <c r="D11" s="628"/>
      <c r="E11" s="628"/>
      <c r="F11" s="628"/>
      <c r="G11" s="628"/>
      <c r="H11" s="628"/>
      <c r="I11" s="628"/>
      <c r="J11" s="628"/>
      <c r="K11" s="628"/>
      <c r="L11" s="628"/>
      <c r="M11" s="628"/>
      <c r="N11" s="174" t="s">
        <v>47</v>
      </c>
      <c r="O11" s="174" t="s">
        <v>48</v>
      </c>
      <c r="P11" s="174" t="s">
        <v>49</v>
      </c>
      <c r="Q11" s="174" t="s">
        <v>50</v>
      </c>
      <c r="R11" s="174" t="s">
        <v>51</v>
      </c>
      <c r="S11" s="174" t="s">
        <v>52</v>
      </c>
      <c r="T11" s="174" t="s">
        <v>53</v>
      </c>
      <c r="U11" s="175" t="s">
        <v>54</v>
      </c>
    </row>
    <row r="12" spans="1:21" ht="15.75">
      <c r="A12" s="177" t="s">
        <v>76</v>
      </c>
      <c r="B12" s="178"/>
      <c r="C12" s="179"/>
      <c r="D12" s="179"/>
      <c r="E12" s="179"/>
      <c r="F12" s="179"/>
      <c r="G12" s="179"/>
      <c r="H12" s="179"/>
      <c r="I12" s="179"/>
      <c r="J12" s="179"/>
      <c r="K12" s="179"/>
      <c r="L12" s="179"/>
      <c r="M12" s="179"/>
      <c r="N12" s="179"/>
      <c r="O12" s="179"/>
      <c r="P12" s="179"/>
      <c r="Q12" s="179"/>
      <c r="R12" s="179"/>
      <c r="S12" s="179"/>
      <c r="T12" s="179"/>
      <c r="U12" s="176"/>
    </row>
    <row r="13" spans="1:21" s="77" customFormat="1" ht="20.25">
      <c r="A13" s="298" t="s">
        <v>929</v>
      </c>
      <c r="B13" s="299" t="s">
        <v>930</v>
      </c>
      <c r="C13" s="299" t="s">
        <v>916</v>
      </c>
      <c r="D13" s="309">
        <v>11955.23</v>
      </c>
      <c r="E13" s="310" t="s">
        <v>925</v>
      </c>
      <c r="F13" s="309">
        <v>2412.48</v>
      </c>
      <c r="G13" s="309">
        <f>2412.48*123.2933</f>
        <v>297442.620384</v>
      </c>
      <c r="H13" s="311"/>
      <c r="I13" s="311" t="s">
        <v>917</v>
      </c>
      <c r="J13" s="311" t="s">
        <v>918</v>
      </c>
      <c r="K13" s="311" t="s">
        <v>919</v>
      </c>
      <c r="L13" s="312">
        <v>0.0681</v>
      </c>
      <c r="M13" s="311">
        <v>12</v>
      </c>
      <c r="N13" s="309">
        <v>50889.52</v>
      </c>
      <c r="O13" s="309"/>
      <c r="P13" s="309"/>
      <c r="Q13" s="309"/>
      <c r="R13" s="309">
        <v>19079.19</v>
      </c>
      <c r="S13" s="300"/>
      <c r="T13" s="300"/>
      <c r="U13" s="301"/>
    </row>
    <row r="14" spans="1:21" s="77" customFormat="1" ht="20.25">
      <c r="A14" s="298" t="s">
        <v>929</v>
      </c>
      <c r="B14" s="299" t="s">
        <v>922</v>
      </c>
      <c r="C14" s="299" t="s">
        <v>916</v>
      </c>
      <c r="D14" s="309">
        <v>5673.5</v>
      </c>
      <c r="E14" s="310" t="s">
        <v>925</v>
      </c>
      <c r="F14" s="309">
        <v>1147.68</v>
      </c>
      <c r="G14" s="309">
        <f>1147.68*123.2933</f>
        <v>141501.254544</v>
      </c>
      <c r="H14" s="311"/>
      <c r="I14" s="311" t="s">
        <v>917</v>
      </c>
      <c r="J14" s="311" t="s">
        <v>918</v>
      </c>
      <c r="K14" s="311" t="s">
        <v>919</v>
      </c>
      <c r="L14" s="310" t="s">
        <v>921</v>
      </c>
      <c r="M14" s="311">
        <v>12</v>
      </c>
      <c r="N14" s="309">
        <v>23367.41</v>
      </c>
      <c r="O14" s="309"/>
      <c r="P14" s="309"/>
      <c r="Q14" s="309"/>
      <c r="R14" s="309">
        <v>2269.69</v>
      </c>
      <c r="S14" s="300"/>
      <c r="T14" s="300"/>
      <c r="U14" s="301"/>
    </row>
    <row r="15" spans="1:21" s="77" customFormat="1" ht="20.25">
      <c r="A15" s="180" t="s">
        <v>923</v>
      </c>
      <c r="B15" s="299" t="s">
        <v>924</v>
      </c>
      <c r="C15" s="299" t="s">
        <v>916</v>
      </c>
      <c r="D15" s="309">
        <v>3000000</v>
      </c>
      <c r="E15" s="310" t="s">
        <v>925</v>
      </c>
      <c r="F15" s="309">
        <v>15305.77</v>
      </c>
      <c r="G15" s="309">
        <f>F15*123.2933</f>
        <v>1887098.892341</v>
      </c>
      <c r="H15" s="311"/>
      <c r="I15" s="311" t="s">
        <v>926</v>
      </c>
      <c r="J15" s="311" t="s">
        <v>918</v>
      </c>
      <c r="K15" s="311" t="s">
        <v>920</v>
      </c>
      <c r="L15" s="312">
        <v>0.0508</v>
      </c>
      <c r="M15" s="311">
        <v>4</v>
      </c>
      <c r="N15" s="309">
        <f>1609.46*123.2485</f>
        <v>198363.53081000003</v>
      </c>
      <c r="O15" s="309"/>
      <c r="P15" s="309"/>
      <c r="Q15" s="309"/>
      <c r="R15" s="309">
        <f>161.15*123.2485</f>
        <v>19861.495775000003</v>
      </c>
      <c r="S15" s="300"/>
      <c r="T15" s="300"/>
      <c r="U15" s="301"/>
    </row>
    <row r="16" spans="1:21" s="77" customFormat="1" ht="20.25">
      <c r="A16" s="298" t="s">
        <v>2</v>
      </c>
      <c r="B16" s="299"/>
      <c r="C16" s="299"/>
      <c r="D16" s="311"/>
      <c r="E16" s="311"/>
      <c r="F16" s="311"/>
      <c r="G16" s="311"/>
      <c r="H16" s="311"/>
      <c r="I16" s="311"/>
      <c r="J16" s="311"/>
      <c r="K16" s="311"/>
      <c r="L16" s="311"/>
      <c r="M16" s="311"/>
      <c r="N16" s="311"/>
      <c r="O16" s="311"/>
      <c r="P16" s="311"/>
      <c r="Q16" s="311"/>
      <c r="R16" s="311"/>
      <c r="S16" s="299"/>
      <c r="T16" s="299"/>
      <c r="U16" s="301"/>
    </row>
    <row r="17" spans="1:21" s="77" customFormat="1" ht="20.25">
      <c r="A17" s="298" t="s">
        <v>2</v>
      </c>
      <c r="B17" s="299"/>
      <c r="C17" s="299"/>
      <c r="D17" s="311"/>
      <c r="E17" s="311"/>
      <c r="F17" s="311"/>
      <c r="G17" s="311"/>
      <c r="H17" s="311"/>
      <c r="I17" s="311"/>
      <c r="J17" s="311"/>
      <c r="K17" s="311"/>
      <c r="L17" s="311"/>
      <c r="M17" s="311"/>
      <c r="N17" s="311"/>
      <c r="O17" s="311"/>
      <c r="P17" s="311"/>
      <c r="Q17" s="311"/>
      <c r="R17" s="311"/>
      <c r="S17" s="299"/>
      <c r="T17" s="299"/>
      <c r="U17" s="301"/>
    </row>
    <row r="18" spans="1:21" s="77" customFormat="1" ht="20.25">
      <c r="A18" s="302" t="s">
        <v>55</v>
      </c>
      <c r="B18" s="303"/>
      <c r="C18" s="299"/>
      <c r="D18" s="311"/>
      <c r="E18" s="311"/>
      <c r="F18" s="311"/>
      <c r="G18" s="311"/>
      <c r="H18" s="311"/>
      <c r="I18" s="311"/>
      <c r="J18" s="311"/>
      <c r="K18" s="311"/>
      <c r="L18" s="311"/>
      <c r="M18" s="311"/>
      <c r="N18" s="311"/>
      <c r="O18" s="311"/>
      <c r="P18" s="311"/>
      <c r="Q18" s="311"/>
      <c r="R18" s="311"/>
      <c r="S18" s="299"/>
      <c r="T18" s="299"/>
      <c r="U18" s="301"/>
    </row>
    <row r="19" spans="1:21" s="77" customFormat="1" ht="20.25">
      <c r="A19" s="298" t="s">
        <v>2</v>
      </c>
      <c r="B19" s="299"/>
      <c r="C19" s="299"/>
      <c r="D19" s="311"/>
      <c r="E19" s="311"/>
      <c r="F19" s="311"/>
      <c r="G19" s="311"/>
      <c r="H19" s="311"/>
      <c r="I19" s="311"/>
      <c r="J19" s="311"/>
      <c r="K19" s="311"/>
      <c r="L19" s="311"/>
      <c r="M19" s="311"/>
      <c r="N19" s="311"/>
      <c r="O19" s="311"/>
      <c r="P19" s="311"/>
      <c r="Q19" s="311"/>
      <c r="R19" s="311"/>
      <c r="S19" s="299"/>
      <c r="T19" s="299"/>
      <c r="U19" s="301"/>
    </row>
    <row r="20" spans="1:21" s="77" customFormat="1" ht="20.25">
      <c r="A20" s="298" t="s">
        <v>2</v>
      </c>
      <c r="B20" s="299"/>
      <c r="C20" s="299"/>
      <c r="D20" s="311"/>
      <c r="E20" s="311"/>
      <c r="F20" s="311"/>
      <c r="G20" s="311"/>
      <c r="H20" s="311"/>
      <c r="I20" s="311"/>
      <c r="J20" s="311"/>
      <c r="K20" s="311"/>
      <c r="L20" s="311"/>
      <c r="M20" s="311"/>
      <c r="N20" s="311"/>
      <c r="O20" s="311"/>
      <c r="P20" s="311"/>
      <c r="Q20" s="311"/>
      <c r="R20" s="311"/>
      <c r="S20" s="299"/>
      <c r="T20" s="299"/>
      <c r="U20" s="301"/>
    </row>
    <row r="21" spans="1:21" s="77" customFormat="1" ht="20.25">
      <c r="A21" s="298" t="s">
        <v>2</v>
      </c>
      <c r="B21" s="299"/>
      <c r="C21" s="299"/>
      <c r="D21" s="311"/>
      <c r="E21" s="311"/>
      <c r="F21" s="311"/>
      <c r="G21" s="311"/>
      <c r="H21" s="311"/>
      <c r="I21" s="311"/>
      <c r="J21" s="311"/>
      <c r="K21" s="311"/>
      <c r="L21" s="311"/>
      <c r="M21" s="311"/>
      <c r="N21" s="311"/>
      <c r="O21" s="311"/>
      <c r="P21" s="311"/>
      <c r="Q21" s="311"/>
      <c r="R21" s="311"/>
      <c r="S21" s="299"/>
      <c r="T21" s="299"/>
      <c r="U21" s="301"/>
    </row>
    <row r="22" spans="1:21" s="77" customFormat="1" ht="20.25">
      <c r="A22" s="298" t="s">
        <v>2</v>
      </c>
      <c r="B22" s="299"/>
      <c r="C22" s="299"/>
      <c r="D22" s="311"/>
      <c r="E22" s="311"/>
      <c r="F22" s="311"/>
      <c r="G22" s="311"/>
      <c r="H22" s="311"/>
      <c r="I22" s="311"/>
      <c r="J22" s="311"/>
      <c r="K22" s="311"/>
      <c r="L22" s="311"/>
      <c r="M22" s="311"/>
      <c r="N22" s="311"/>
      <c r="O22" s="311"/>
      <c r="P22" s="311"/>
      <c r="Q22" s="311"/>
      <c r="R22" s="311"/>
      <c r="S22" s="299"/>
      <c r="T22" s="299"/>
      <c r="U22" s="301"/>
    </row>
    <row r="23" spans="1:21" s="77" customFormat="1" ht="20.25">
      <c r="A23" s="298" t="s">
        <v>2</v>
      </c>
      <c r="B23" s="299"/>
      <c r="C23" s="299"/>
      <c r="D23" s="311"/>
      <c r="E23" s="311"/>
      <c r="F23" s="311"/>
      <c r="G23" s="311"/>
      <c r="H23" s="311"/>
      <c r="I23" s="311"/>
      <c r="J23" s="311"/>
      <c r="K23" s="311"/>
      <c r="L23" s="311"/>
      <c r="M23" s="311"/>
      <c r="N23" s="311"/>
      <c r="O23" s="311"/>
      <c r="P23" s="311"/>
      <c r="Q23" s="311"/>
      <c r="R23" s="311"/>
      <c r="S23" s="299"/>
      <c r="T23" s="299"/>
      <c r="U23" s="301"/>
    </row>
    <row r="24" spans="1:21" s="77" customFormat="1" ht="21" thickBot="1">
      <c r="A24" s="304" t="s">
        <v>3</v>
      </c>
      <c r="B24" s="315">
        <f>G24</f>
        <v>2326042.767269</v>
      </c>
      <c r="C24" s="305"/>
      <c r="D24" s="313"/>
      <c r="E24" s="313"/>
      <c r="F24" s="313"/>
      <c r="G24" s="314">
        <f>G13+G14+G15</f>
        <v>2326042.767269</v>
      </c>
      <c r="H24" s="313"/>
      <c r="I24" s="313"/>
      <c r="J24" s="313"/>
      <c r="K24" s="313"/>
      <c r="L24" s="313"/>
      <c r="M24" s="313"/>
      <c r="N24" s="313"/>
      <c r="O24" s="313"/>
      <c r="P24" s="313"/>
      <c r="Q24" s="313"/>
      <c r="R24" s="313"/>
      <c r="S24" s="305"/>
      <c r="T24" s="305"/>
      <c r="U24" s="306"/>
    </row>
    <row r="25" spans="1:15" s="77" customFormat="1" ht="21.75" thickBot="1">
      <c r="A25" s="307" t="s">
        <v>56</v>
      </c>
      <c r="B25" s="316"/>
      <c r="C25" s="209"/>
      <c r="D25" s="209"/>
      <c r="E25" s="209"/>
      <c r="F25" s="209"/>
      <c r="G25" s="209"/>
      <c r="H25" s="209"/>
      <c r="I25" s="209"/>
      <c r="J25" s="209"/>
      <c r="K25" s="209"/>
      <c r="L25" s="209"/>
      <c r="M25" s="209"/>
      <c r="N25" s="209"/>
      <c r="O25" s="209"/>
    </row>
    <row r="26" spans="1:15" s="77" customFormat="1" ht="21.75" thickBot="1">
      <c r="A26" s="308" t="s">
        <v>57</v>
      </c>
      <c r="B26" s="317">
        <f>B24</f>
        <v>2326042.767269</v>
      </c>
      <c r="C26" s="209"/>
      <c r="D26" s="209"/>
      <c r="E26" s="209"/>
      <c r="F26" s="209"/>
      <c r="G26" s="209"/>
      <c r="H26" s="209"/>
      <c r="I26" s="209"/>
      <c r="J26" s="209"/>
      <c r="K26" s="209"/>
      <c r="L26" s="209"/>
      <c r="M26" s="209"/>
      <c r="N26" s="209"/>
      <c r="O26" s="209"/>
    </row>
    <row r="28" spans="1:5" ht="15.75">
      <c r="A28" s="81" t="s">
        <v>5</v>
      </c>
      <c r="B28" s="81"/>
      <c r="C28" s="12"/>
      <c r="D28" s="12"/>
      <c r="E28" s="12"/>
    </row>
    <row r="29" spans="1:6" ht="15.75">
      <c r="A29" s="12" t="s">
        <v>201</v>
      </c>
      <c r="B29" s="12"/>
      <c r="C29" s="12"/>
      <c r="D29" s="12"/>
      <c r="E29" s="12"/>
      <c r="F29" s="12"/>
    </row>
    <row r="31" spans="1:19" ht="15.75">
      <c r="A31" s="32" t="s">
        <v>932</v>
      </c>
      <c r="B31" s="32"/>
      <c r="D31" s="31"/>
      <c r="E31" s="31"/>
      <c r="F31" s="523" t="s">
        <v>933</v>
      </c>
      <c r="G31" s="523"/>
      <c r="S31" s="2"/>
    </row>
    <row r="32" ht="15.75">
      <c r="C32" s="31" t="s">
        <v>75</v>
      </c>
    </row>
  </sheetData>
  <sheetProtection/>
  <mergeCells count="19">
    <mergeCell ref="A6:B6"/>
    <mergeCell ref="A4:B4"/>
    <mergeCell ref="A5:B5"/>
    <mergeCell ref="F31:G31"/>
    <mergeCell ref="K10:K11"/>
    <mergeCell ref="H10:H11"/>
    <mergeCell ref="D10:D11"/>
    <mergeCell ref="E10:E11"/>
    <mergeCell ref="I10:I11"/>
    <mergeCell ref="J10:J11"/>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5"/>
  <sheetViews>
    <sheetView zoomScalePageLayoutView="0" workbookViewId="0" topLeftCell="A1">
      <selection activeCell="H22" sqref="H22"/>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5.140625" style="0" bestFit="1" customWidth="1"/>
  </cols>
  <sheetData>
    <row r="1" spans="1:12" ht="15.75">
      <c r="A1" s="2"/>
      <c r="B1" s="2"/>
      <c r="C1" s="517" t="s">
        <v>867</v>
      </c>
      <c r="D1" s="517"/>
      <c r="E1" s="517"/>
      <c r="F1" s="24"/>
      <c r="G1" s="24"/>
      <c r="H1" s="24"/>
      <c r="I1" s="2"/>
      <c r="J1" s="2"/>
      <c r="K1" s="2"/>
      <c r="L1" s="2"/>
    </row>
    <row r="2" spans="1:12" ht="15.75">
      <c r="A2" s="2"/>
      <c r="B2" s="2"/>
      <c r="C2" s="517" t="s">
        <v>744</v>
      </c>
      <c r="D2" s="517"/>
      <c r="E2" s="517"/>
      <c r="F2" s="24"/>
      <c r="G2" s="24"/>
      <c r="H2" s="5" t="s">
        <v>868</v>
      </c>
      <c r="I2" s="2"/>
      <c r="J2" s="2"/>
      <c r="K2" s="2"/>
      <c r="L2" s="2"/>
    </row>
    <row r="3" spans="1:12" ht="15.75">
      <c r="A3" s="2"/>
      <c r="B3" s="2"/>
      <c r="C3" s="1"/>
      <c r="D3" s="49"/>
      <c r="E3" s="24"/>
      <c r="F3" s="24"/>
      <c r="G3" s="24"/>
      <c r="H3" s="24"/>
      <c r="I3" s="2"/>
      <c r="J3" s="2"/>
      <c r="K3" s="2"/>
      <c r="L3" s="2"/>
    </row>
    <row r="4" spans="1:12" ht="15.75">
      <c r="A4" s="2"/>
      <c r="B4" s="2"/>
      <c r="C4" s="1"/>
      <c r="D4" s="49"/>
      <c r="E4" s="24"/>
      <c r="F4" s="24"/>
      <c r="G4" s="24"/>
      <c r="H4" s="24"/>
      <c r="I4" s="2"/>
      <c r="J4" s="2"/>
      <c r="K4" s="2"/>
      <c r="L4" s="2"/>
    </row>
    <row r="5" spans="1:12" ht="15.75">
      <c r="A5" s="2"/>
      <c r="B5" s="2"/>
      <c r="C5" s="2"/>
      <c r="D5" s="50"/>
      <c r="E5" s="2"/>
      <c r="F5" s="2"/>
      <c r="G5" s="2"/>
      <c r="H5" s="2"/>
      <c r="I5" s="2"/>
      <c r="J5" s="2"/>
      <c r="K5" s="2"/>
      <c r="L5" s="2"/>
    </row>
    <row r="6" spans="1:12" ht="15.75">
      <c r="A6" s="2"/>
      <c r="B6" s="2"/>
      <c r="C6" s="576" t="s">
        <v>135</v>
      </c>
      <c r="D6" s="576"/>
      <c r="E6" s="576"/>
      <c r="F6" s="576"/>
      <c r="G6" s="576"/>
      <c r="H6" s="576"/>
      <c r="I6" s="1"/>
      <c r="J6" s="1"/>
      <c r="K6" s="1"/>
      <c r="L6" s="1"/>
    </row>
    <row r="7" spans="1:12" ht="15.75">
      <c r="A7" s="2"/>
      <c r="B7" s="2"/>
      <c r="C7" s="2"/>
      <c r="D7" s="50"/>
      <c r="E7" s="2"/>
      <c r="F7" s="2"/>
      <c r="G7" s="2"/>
      <c r="H7" s="2"/>
      <c r="I7" s="2"/>
      <c r="J7" s="2"/>
      <c r="K7" s="2"/>
      <c r="L7" s="2"/>
    </row>
    <row r="8" spans="1:12" ht="15.75">
      <c r="A8" s="2"/>
      <c r="B8" s="2"/>
      <c r="C8" s="2"/>
      <c r="D8" s="50"/>
      <c r="E8" s="2"/>
      <c r="F8" s="2"/>
      <c r="G8" s="2"/>
      <c r="H8" s="2"/>
      <c r="I8" s="2"/>
      <c r="J8" s="2"/>
      <c r="K8" s="2"/>
      <c r="L8" s="2"/>
    </row>
    <row r="9" spans="1:12" ht="15.75">
      <c r="A9" s="2"/>
      <c r="B9" s="2"/>
      <c r="C9" s="1"/>
      <c r="D9" s="49"/>
      <c r="E9" s="1"/>
      <c r="F9" s="1"/>
      <c r="G9" s="1"/>
      <c r="H9" s="1"/>
      <c r="I9" s="1"/>
      <c r="J9" s="1"/>
      <c r="K9" s="1"/>
      <c r="L9" s="1"/>
    </row>
    <row r="10" spans="1:12" ht="15.75">
      <c r="A10" s="2"/>
      <c r="B10" s="2"/>
      <c r="C10" s="2"/>
      <c r="D10" s="50"/>
      <c r="E10" s="2"/>
      <c r="F10" s="2"/>
      <c r="G10" s="2"/>
      <c r="H10" s="2"/>
      <c r="I10" s="2"/>
      <c r="J10" s="2"/>
      <c r="K10" s="2"/>
      <c r="L10" s="2"/>
    </row>
    <row r="11" spans="1:12" ht="118.5" customHeight="1">
      <c r="A11" s="55"/>
      <c r="B11" s="55"/>
      <c r="C11" s="265" t="s">
        <v>136</v>
      </c>
      <c r="D11" s="266" t="s">
        <v>130</v>
      </c>
      <c r="E11" s="265" t="s">
        <v>137</v>
      </c>
      <c r="F11" s="265" t="s">
        <v>138</v>
      </c>
      <c r="G11" s="265" t="s">
        <v>139</v>
      </c>
      <c r="H11" s="265" t="s">
        <v>140</v>
      </c>
      <c r="I11" s="80"/>
      <c r="J11" s="80"/>
      <c r="K11" s="80"/>
      <c r="L11" s="80"/>
    </row>
    <row r="12" spans="1:12" ht="18.75">
      <c r="A12" s="55"/>
      <c r="B12" s="55"/>
      <c r="C12" s="265">
        <v>1</v>
      </c>
      <c r="D12" s="266">
        <v>2</v>
      </c>
      <c r="E12" s="265">
        <v>3</v>
      </c>
      <c r="F12" s="265">
        <v>4</v>
      </c>
      <c r="G12" s="265">
        <v>5</v>
      </c>
      <c r="H12" s="265">
        <v>6</v>
      </c>
      <c r="I12" s="80"/>
      <c r="J12" s="80"/>
      <c r="K12" s="80"/>
      <c r="L12" s="80"/>
    </row>
    <row r="13" spans="1:12" ht="20.25">
      <c r="A13" s="55"/>
      <c r="B13" s="55"/>
      <c r="C13" s="630" t="s">
        <v>876</v>
      </c>
      <c r="D13" s="267" t="s">
        <v>141</v>
      </c>
      <c r="E13" s="54" t="s">
        <v>869</v>
      </c>
      <c r="F13" s="54" t="s">
        <v>870</v>
      </c>
      <c r="G13" s="434">
        <v>13892943.08</v>
      </c>
      <c r="H13" s="434">
        <v>13892943.08</v>
      </c>
      <c r="I13" s="55"/>
      <c r="J13" s="55"/>
      <c r="K13" s="55"/>
      <c r="L13" s="55"/>
    </row>
    <row r="14" spans="1:12" ht="20.25">
      <c r="A14" s="55"/>
      <c r="B14" s="55"/>
      <c r="C14" s="631"/>
      <c r="D14" s="267" t="s">
        <v>141</v>
      </c>
      <c r="E14" s="54" t="s">
        <v>869</v>
      </c>
      <c r="F14" s="54" t="s">
        <v>871</v>
      </c>
      <c r="G14" s="434">
        <v>3711922.62</v>
      </c>
      <c r="H14" s="434">
        <v>3711922.62</v>
      </c>
      <c r="I14" s="55"/>
      <c r="J14" s="55"/>
      <c r="K14" s="55"/>
      <c r="L14" s="55"/>
    </row>
    <row r="15" spans="1:12" ht="20.25">
      <c r="A15" s="55"/>
      <c r="B15" s="55"/>
      <c r="C15" s="631"/>
      <c r="D15" s="267" t="s">
        <v>141</v>
      </c>
      <c r="E15" s="54" t="s">
        <v>869</v>
      </c>
      <c r="F15" s="54" t="s">
        <v>872</v>
      </c>
      <c r="G15" s="434">
        <v>61408.57</v>
      </c>
      <c r="H15" s="434">
        <v>61408.57</v>
      </c>
      <c r="I15" s="55"/>
      <c r="J15" s="55"/>
      <c r="K15" s="273"/>
      <c r="L15" s="55"/>
    </row>
    <row r="16" spans="1:12" ht="20.25">
      <c r="A16" s="55"/>
      <c r="B16" s="55"/>
      <c r="C16" s="631"/>
      <c r="D16" s="267" t="s">
        <v>141</v>
      </c>
      <c r="E16" s="54" t="s">
        <v>869</v>
      </c>
      <c r="F16" s="54" t="s">
        <v>873</v>
      </c>
      <c r="G16" s="434">
        <v>35385.9</v>
      </c>
      <c r="H16" s="434">
        <v>35385.9</v>
      </c>
      <c r="I16" s="55"/>
      <c r="J16" s="55"/>
      <c r="K16" s="273"/>
      <c r="L16" s="55"/>
    </row>
    <row r="17" spans="1:12" ht="20.25">
      <c r="A17" s="55"/>
      <c r="B17" s="55"/>
      <c r="C17" s="631"/>
      <c r="D17" s="267" t="s">
        <v>141</v>
      </c>
      <c r="E17" s="54" t="s">
        <v>869</v>
      </c>
      <c r="F17" s="54" t="s">
        <v>874</v>
      </c>
      <c r="G17" s="434">
        <v>3199223.27</v>
      </c>
      <c r="H17" s="434">
        <v>3199223.27</v>
      </c>
      <c r="I17" s="55"/>
      <c r="J17" s="55"/>
      <c r="K17" s="273"/>
      <c r="L17" s="55"/>
    </row>
    <row r="18" spans="1:12" ht="20.25">
      <c r="A18" s="55"/>
      <c r="B18" s="55"/>
      <c r="C18" s="632"/>
      <c r="D18" s="267" t="s">
        <v>141</v>
      </c>
      <c r="E18" s="54" t="s">
        <v>875</v>
      </c>
      <c r="F18" s="54"/>
      <c r="G18" s="434">
        <v>25301.48</v>
      </c>
      <c r="H18" s="434">
        <v>25301.48</v>
      </c>
      <c r="I18" s="55"/>
      <c r="J18" s="55"/>
      <c r="K18" s="273"/>
      <c r="L18" s="55"/>
    </row>
    <row r="19" spans="1:12" ht="20.25">
      <c r="A19" s="55"/>
      <c r="B19" s="55"/>
      <c r="C19" s="630" t="s">
        <v>877</v>
      </c>
      <c r="D19" s="267" t="s">
        <v>141</v>
      </c>
      <c r="E19" s="269" t="s">
        <v>869</v>
      </c>
      <c r="F19" s="54" t="s">
        <v>870</v>
      </c>
      <c r="G19" s="434">
        <v>3421712.67</v>
      </c>
      <c r="H19" s="434">
        <v>3421712.67</v>
      </c>
      <c r="I19" s="55"/>
      <c r="J19" s="55"/>
      <c r="K19" s="273"/>
      <c r="L19" s="55"/>
    </row>
    <row r="20" spans="1:12" ht="20.25">
      <c r="A20" s="55"/>
      <c r="B20" s="55"/>
      <c r="C20" s="631"/>
      <c r="D20" s="267" t="s">
        <v>141</v>
      </c>
      <c r="E20" s="54" t="s">
        <v>869</v>
      </c>
      <c r="F20" s="54" t="s">
        <v>871</v>
      </c>
      <c r="G20" s="434">
        <v>1455892.62</v>
      </c>
      <c r="H20" s="434">
        <v>1455892.62</v>
      </c>
      <c r="I20" s="55"/>
      <c r="J20" s="55"/>
      <c r="K20" s="273"/>
      <c r="L20" s="55"/>
    </row>
    <row r="21" spans="1:12" ht="20.25">
      <c r="A21" s="55"/>
      <c r="B21" s="55"/>
      <c r="C21" s="631"/>
      <c r="D21" s="267" t="s">
        <v>141</v>
      </c>
      <c r="E21" s="54" t="s">
        <v>869</v>
      </c>
      <c r="F21" s="54" t="s">
        <v>872</v>
      </c>
      <c r="G21" s="434">
        <v>108875.73</v>
      </c>
      <c r="H21" s="434">
        <v>108875.73</v>
      </c>
      <c r="I21" s="55"/>
      <c r="J21" s="55"/>
      <c r="K21" s="273"/>
      <c r="L21" s="55"/>
    </row>
    <row r="22" spans="1:12" ht="20.25">
      <c r="A22" s="55"/>
      <c r="B22" s="55"/>
      <c r="C22" s="631"/>
      <c r="D22" s="267" t="s">
        <v>141</v>
      </c>
      <c r="E22" s="54" t="s">
        <v>869</v>
      </c>
      <c r="F22" s="54" t="s">
        <v>873</v>
      </c>
      <c r="G22" s="434">
        <v>45697.15</v>
      </c>
      <c r="H22" s="434">
        <v>45697.15</v>
      </c>
      <c r="I22" s="55"/>
      <c r="J22" s="55"/>
      <c r="K22" s="273"/>
      <c r="L22" s="55"/>
    </row>
    <row r="23" spans="1:12" ht="20.25">
      <c r="A23" s="55"/>
      <c r="B23" s="55"/>
      <c r="C23" s="631"/>
      <c r="D23" s="267" t="s">
        <v>141</v>
      </c>
      <c r="E23" s="54" t="s">
        <v>869</v>
      </c>
      <c r="F23" s="54" t="s">
        <v>874</v>
      </c>
      <c r="G23" s="434">
        <v>3934733.36</v>
      </c>
      <c r="H23" s="434">
        <v>3934733.36</v>
      </c>
      <c r="I23" s="55"/>
      <c r="J23" s="55"/>
      <c r="K23" s="273"/>
      <c r="L23" s="55"/>
    </row>
    <row r="24" spans="1:12" ht="20.25">
      <c r="A24" s="55"/>
      <c r="B24" s="55"/>
      <c r="C24" s="632"/>
      <c r="D24" s="267" t="s">
        <v>141</v>
      </c>
      <c r="E24" s="54" t="s">
        <v>875</v>
      </c>
      <c r="F24" s="54"/>
      <c r="G24" s="434">
        <v>194962.78</v>
      </c>
      <c r="H24" s="434">
        <v>194962.78</v>
      </c>
      <c r="I24" s="55"/>
      <c r="J24" s="55"/>
      <c r="K24" s="55"/>
      <c r="L24" s="55"/>
    </row>
    <row r="25" spans="1:12" ht="18.75">
      <c r="A25" s="55"/>
      <c r="B25" s="55"/>
      <c r="C25" s="633" t="s">
        <v>878</v>
      </c>
      <c r="D25" s="267"/>
      <c r="E25" s="54"/>
      <c r="F25" s="54"/>
      <c r="G25" s="268"/>
      <c r="H25" s="268"/>
      <c r="I25" s="55"/>
      <c r="J25" s="55"/>
      <c r="K25" s="55"/>
      <c r="L25" s="55"/>
    </row>
    <row r="26" spans="1:12" ht="18.75">
      <c r="A26" s="55"/>
      <c r="B26" s="55"/>
      <c r="C26" s="633"/>
      <c r="D26" s="267"/>
      <c r="E26" s="54"/>
      <c r="F26" s="54"/>
      <c r="G26" s="268"/>
      <c r="H26" s="270"/>
      <c r="I26" s="55"/>
      <c r="J26" s="55"/>
      <c r="K26" s="55"/>
      <c r="L26" s="55"/>
    </row>
    <row r="27" spans="1:12" ht="18.75">
      <c r="A27" s="55"/>
      <c r="B27" s="55"/>
      <c r="C27" s="633"/>
      <c r="D27" s="267"/>
      <c r="E27" s="54"/>
      <c r="F27" s="54"/>
      <c r="G27" s="271"/>
      <c r="H27" s="268"/>
      <c r="I27" s="55"/>
      <c r="J27" s="55"/>
      <c r="K27" s="55"/>
      <c r="L27" s="55"/>
    </row>
    <row r="28" spans="1:12" ht="18.75">
      <c r="A28" s="55"/>
      <c r="B28" s="55"/>
      <c r="C28" s="633"/>
      <c r="D28" s="267"/>
      <c r="E28" s="54"/>
      <c r="F28" s="54"/>
      <c r="G28" s="271"/>
      <c r="H28" s="268"/>
      <c r="I28" s="55"/>
      <c r="J28" s="55"/>
      <c r="K28" s="55"/>
      <c r="L28" s="55"/>
    </row>
    <row r="29" spans="1:12" ht="18.75">
      <c r="A29" s="55"/>
      <c r="B29" s="55"/>
      <c r="C29" s="633"/>
      <c r="D29" s="267"/>
      <c r="E29" s="54"/>
      <c r="F29" s="54"/>
      <c r="G29" s="268"/>
      <c r="H29" s="268"/>
      <c r="I29" s="55"/>
      <c r="J29" s="55"/>
      <c r="K29" s="55"/>
      <c r="L29" s="55"/>
    </row>
    <row r="30" spans="1:12" ht="18.75">
      <c r="A30" s="55"/>
      <c r="B30" s="55"/>
      <c r="C30" s="633"/>
      <c r="D30" s="267"/>
      <c r="E30" s="54"/>
      <c r="F30" s="54"/>
      <c r="G30" s="268"/>
      <c r="H30" s="268"/>
      <c r="I30" s="55"/>
      <c r="J30" s="55"/>
      <c r="K30" s="55"/>
      <c r="L30" s="55"/>
    </row>
    <row r="31" spans="1:12" ht="18.75">
      <c r="A31" s="55"/>
      <c r="B31" s="55"/>
      <c r="C31" s="630" t="s">
        <v>879</v>
      </c>
      <c r="D31" s="267"/>
      <c r="E31" s="54"/>
      <c r="F31" s="54"/>
      <c r="G31" s="268"/>
      <c r="H31" s="268"/>
      <c r="I31" s="55"/>
      <c r="J31" s="55"/>
      <c r="K31" s="55"/>
      <c r="L31" s="55"/>
    </row>
    <row r="32" spans="1:12" ht="18.75">
      <c r="A32" s="55"/>
      <c r="B32" s="55"/>
      <c r="C32" s="631"/>
      <c r="D32" s="267"/>
      <c r="E32" s="54"/>
      <c r="F32" s="54"/>
      <c r="G32" s="268"/>
      <c r="H32" s="268"/>
      <c r="I32" s="55"/>
      <c r="J32" s="55"/>
      <c r="K32" s="55"/>
      <c r="L32" s="55"/>
    </row>
    <row r="33" spans="1:12" ht="18.75">
      <c r="A33" s="55"/>
      <c r="B33" s="55"/>
      <c r="C33" s="631"/>
      <c r="D33" s="267"/>
      <c r="E33" s="54"/>
      <c r="F33" s="54"/>
      <c r="G33" s="268"/>
      <c r="H33" s="268"/>
      <c r="I33" s="55"/>
      <c r="J33" s="55"/>
      <c r="K33" s="55"/>
      <c r="L33" s="55"/>
    </row>
    <row r="34" spans="1:12" ht="18.75">
      <c r="A34" s="55"/>
      <c r="B34" s="55"/>
      <c r="C34" s="631"/>
      <c r="D34" s="267"/>
      <c r="E34" s="54"/>
      <c r="F34" s="54"/>
      <c r="G34" s="268"/>
      <c r="H34" s="268"/>
      <c r="I34" s="55"/>
      <c r="J34" s="55"/>
      <c r="K34" s="55"/>
      <c r="L34" s="55"/>
    </row>
    <row r="35" spans="1:12" ht="18.75">
      <c r="A35" s="55"/>
      <c r="B35" s="55"/>
      <c r="C35" s="631"/>
      <c r="D35" s="267"/>
      <c r="E35" s="54"/>
      <c r="F35" s="54"/>
      <c r="G35" s="268"/>
      <c r="H35" s="268"/>
      <c r="I35" s="55"/>
      <c r="J35" s="55"/>
      <c r="K35" s="55"/>
      <c r="L35" s="55"/>
    </row>
    <row r="36" spans="1:12" ht="18.75">
      <c r="A36" s="55"/>
      <c r="B36" s="55"/>
      <c r="C36" s="632"/>
      <c r="D36" s="267"/>
      <c r="E36" s="54"/>
      <c r="F36" s="54"/>
      <c r="G36" s="268"/>
      <c r="H36" s="268"/>
      <c r="I36" s="55"/>
      <c r="J36" s="55"/>
      <c r="K36" s="55"/>
      <c r="L36" s="55"/>
    </row>
    <row r="37" spans="1:12" ht="18.75">
      <c r="A37" s="55"/>
      <c r="B37" s="55"/>
      <c r="C37" s="630" t="s">
        <v>880</v>
      </c>
      <c r="D37" s="267"/>
      <c r="E37" s="54"/>
      <c r="F37" s="54"/>
      <c r="G37" s="268"/>
      <c r="H37" s="268"/>
      <c r="I37" s="55"/>
      <c r="J37" s="55"/>
      <c r="K37" s="55"/>
      <c r="L37" s="55"/>
    </row>
    <row r="38" spans="1:12" ht="18.75">
      <c r="A38" s="55"/>
      <c r="B38" s="55"/>
      <c r="C38" s="631"/>
      <c r="D38" s="267"/>
      <c r="E38" s="54"/>
      <c r="F38" s="54"/>
      <c r="G38" s="268"/>
      <c r="H38" s="268"/>
      <c r="I38" s="55"/>
      <c r="J38" s="55"/>
      <c r="K38" s="55"/>
      <c r="L38" s="55"/>
    </row>
    <row r="39" spans="1:12" ht="18.75">
      <c r="A39" s="55"/>
      <c r="B39" s="55"/>
      <c r="C39" s="631"/>
      <c r="D39" s="267"/>
      <c r="E39" s="54"/>
      <c r="F39" s="54"/>
      <c r="G39" s="268"/>
      <c r="H39" s="268"/>
      <c r="I39" s="55"/>
      <c r="J39" s="55"/>
      <c r="K39" s="55"/>
      <c r="L39" s="55"/>
    </row>
    <row r="40" spans="1:12" ht="18.75">
      <c r="A40" s="55"/>
      <c r="B40" s="55"/>
      <c r="C40" s="631"/>
      <c r="D40" s="267"/>
      <c r="E40" s="54"/>
      <c r="F40" s="54"/>
      <c r="G40" s="268"/>
      <c r="H40" s="268"/>
      <c r="I40" s="55"/>
      <c r="J40" s="55"/>
      <c r="K40" s="55"/>
      <c r="L40" s="55"/>
    </row>
    <row r="41" spans="1:12" ht="18.75">
      <c r="A41" s="55"/>
      <c r="B41" s="55"/>
      <c r="C41" s="631"/>
      <c r="D41" s="267"/>
      <c r="E41" s="54"/>
      <c r="F41" s="54"/>
      <c r="G41" s="268"/>
      <c r="H41" s="268"/>
      <c r="I41" s="55"/>
      <c r="J41" s="55"/>
      <c r="K41" s="55"/>
      <c r="L41" s="55"/>
    </row>
    <row r="42" spans="1:12" ht="18.75">
      <c r="A42" s="55"/>
      <c r="B42" s="55"/>
      <c r="C42" s="632"/>
      <c r="D42" s="267"/>
      <c r="E42" s="54"/>
      <c r="F42" s="54"/>
      <c r="G42" s="268"/>
      <c r="H42" s="268"/>
      <c r="I42" s="55"/>
      <c r="J42" s="55"/>
      <c r="K42" s="55"/>
      <c r="L42" s="55"/>
    </row>
    <row r="43" spans="1:12" ht="18.75">
      <c r="A43" s="55"/>
      <c r="B43" s="55"/>
      <c r="C43" s="73"/>
      <c r="D43" s="75"/>
      <c r="E43" s="56"/>
      <c r="F43" s="56"/>
      <c r="G43" s="272"/>
      <c r="H43" s="272"/>
      <c r="I43" s="55"/>
      <c r="J43" s="55"/>
      <c r="K43" s="55"/>
      <c r="L43" s="55"/>
    </row>
    <row r="44" spans="1:12" ht="15.75">
      <c r="A44" s="588" t="s">
        <v>881</v>
      </c>
      <c r="B44" s="588"/>
      <c r="C44" s="588"/>
      <c r="D44" s="588"/>
      <c r="E44" s="588"/>
      <c r="F44" s="588"/>
      <c r="G44" s="588"/>
      <c r="H44" s="588"/>
      <c r="I44" s="588"/>
      <c r="J44" s="588"/>
      <c r="K44" s="588"/>
      <c r="L44" s="274"/>
    </row>
    <row r="45" spans="1:12" ht="15.75">
      <c r="A45" s="2"/>
      <c r="B45" s="2"/>
      <c r="C45" s="2"/>
      <c r="D45" s="50"/>
      <c r="E45" s="2"/>
      <c r="F45" s="2"/>
      <c r="G45" s="2"/>
      <c r="H45" s="2"/>
      <c r="I45" s="2"/>
      <c r="J45" s="2"/>
      <c r="K45" s="2"/>
      <c r="L45" s="2"/>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orientation="portrait"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Z82"/>
  <sheetViews>
    <sheetView zoomScalePageLayoutView="0" workbookViewId="0" topLeftCell="A1">
      <selection activeCell="I10" sqref="I10"/>
    </sheetView>
  </sheetViews>
  <sheetFormatPr defaultColWidth="9.140625" defaultRowHeight="12.75"/>
  <cols>
    <col min="1" max="1" width="6.57421875" style="0" customWidth="1"/>
    <col min="2" max="2" width="64.28125" style="0" customWidth="1"/>
    <col min="3" max="17" width="13.7109375" style="0" customWidth="1"/>
  </cols>
  <sheetData>
    <row r="1" spans="7:12" s="215" customFormat="1" ht="15">
      <c r="G1" s="226" t="s">
        <v>632</v>
      </c>
      <c r="L1" s="226"/>
    </row>
    <row r="2" spans="1:12" s="215" customFormat="1" ht="15.75" customHeight="1">
      <c r="A2" s="643" t="s">
        <v>640</v>
      </c>
      <c r="B2" s="643"/>
      <c r="C2" s="643"/>
      <c r="D2" s="643"/>
      <c r="E2" s="643"/>
      <c r="F2" s="643"/>
      <c r="G2" s="643"/>
      <c r="H2" s="643"/>
      <c r="I2" s="643"/>
      <c r="J2" s="643"/>
      <c r="K2" s="643"/>
      <c r="L2" s="643"/>
    </row>
    <row r="3" spans="1:7" s="215" customFormat="1" ht="15.75" thickBot="1">
      <c r="A3" s="219"/>
      <c r="B3" s="219"/>
      <c r="C3" s="219"/>
      <c r="D3" s="219"/>
      <c r="E3" s="219"/>
      <c r="F3" s="219"/>
      <c r="G3" s="227" t="s">
        <v>741</v>
      </c>
    </row>
    <row r="4" spans="1:10" s="215" customFormat="1" ht="90.75" customHeight="1" thickBot="1">
      <c r="A4" s="457" t="s">
        <v>611</v>
      </c>
      <c r="B4" s="224" t="s">
        <v>727</v>
      </c>
      <c r="C4" s="220" t="s">
        <v>739</v>
      </c>
      <c r="D4" s="220" t="s">
        <v>728</v>
      </c>
      <c r="E4" s="220" t="s">
        <v>729</v>
      </c>
      <c r="F4" s="220" t="s">
        <v>730</v>
      </c>
      <c r="G4" s="220" t="s">
        <v>732</v>
      </c>
      <c r="I4" s="216"/>
      <c r="J4" s="216"/>
    </row>
    <row r="5" spans="1:10" s="215" customFormat="1" ht="15">
      <c r="A5" s="234">
        <v>1</v>
      </c>
      <c r="B5" s="465" t="s">
        <v>955</v>
      </c>
      <c r="C5" s="221">
        <v>1</v>
      </c>
      <c r="D5" s="277">
        <v>2015</v>
      </c>
      <c r="E5" s="277">
        <v>2016</v>
      </c>
      <c r="F5" s="228">
        <v>110</v>
      </c>
      <c r="G5" s="228">
        <v>310</v>
      </c>
      <c r="H5" s="217"/>
      <c r="I5" s="217"/>
      <c r="J5" s="217"/>
    </row>
    <row r="6" spans="1:10" s="215" customFormat="1" ht="15">
      <c r="A6" s="225">
        <v>2</v>
      </c>
      <c r="B6" s="465" t="s">
        <v>956</v>
      </c>
      <c r="C6" s="477" t="s">
        <v>988</v>
      </c>
      <c r="D6" s="277">
        <v>2015</v>
      </c>
      <c r="E6" s="277">
        <v>2016</v>
      </c>
      <c r="F6" s="230">
        <v>400</v>
      </c>
      <c r="G6" s="230">
        <v>550</v>
      </c>
      <c r="H6" s="217"/>
      <c r="I6" s="217"/>
      <c r="J6" s="217"/>
    </row>
    <row r="7" spans="1:10" s="215" customFormat="1" ht="15">
      <c r="A7" s="225">
        <v>3</v>
      </c>
      <c r="B7" s="465" t="s">
        <v>957</v>
      </c>
      <c r="C7" s="477" t="s">
        <v>988</v>
      </c>
      <c r="D7" s="277">
        <v>2015</v>
      </c>
      <c r="E7" s="277">
        <v>2016</v>
      </c>
      <c r="F7" s="230">
        <v>850</v>
      </c>
      <c r="G7" s="230">
        <v>1340</v>
      </c>
      <c r="H7" s="217"/>
      <c r="I7" s="217"/>
      <c r="J7" s="217"/>
    </row>
    <row r="8" spans="1:10" s="215" customFormat="1" ht="15">
      <c r="A8" s="225">
        <v>4</v>
      </c>
      <c r="B8" s="465" t="s">
        <v>958</v>
      </c>
      <c r="C8" s="222">
        <v>1</v>
      </c>
      <c r="D8" s="277">
        <v>2015</v>
      </c>
      <c r="E8" s="277">
        <v>2016</v>
      </c>
      <c r="F8" s="230">
        <v>1500</v>
      </c>
      <c r="G8" s="230">
        <v>1838</v>
      </c>
      <c r="H8" s="217"/>
      <c r="I8" s="217"/>
      <c r="J8" s="217"/>
    </row>
    <row r="9" spans="1:10" s="215" customFormat="1" ht="15">
      <c r="A9" s="225">
        <v>5</v>
      </c>
      <c r="B9" s="465" t="s">
        <v>959</v>
      </c>
      <c r="C9" s="222">
        <v>1</v>
      </c>
      <c r="D9" s="277">
        <v>2016</v>
      </c>
      <c r="E9" s="277">
        <v>2016</v>
      </c>
      <c r="F9" s="230">
        <v>100</v>
      </c>
      <c r="G9" s="230">
        <v>100</v>
      </c>
      <c r="H9" s="217"/>
      <c r="I9" s="217"/>
      <c r="J9" s="217"/>
    </row>
    <row r="10" spans="1:10" s="215" customFormat="1" ht="15">
      <c r="A10" s="225">
        <v>6</v>
      </c>
      <c r="B10" s="461" t="s">
        <v>960</v>
      </c>
      <c r="C10" s="222">
        <v>1</v>
      </c>
      <c r="D10" s="277">
        <v>2016</v>
      </c>
      <c r="E10" s="277">
        <v>2016</v>
      </c>
      <c r="F10" s="230">
        <v>320</v>
      </c>
      <c r="G10" s="230">
        <v>320</v>
      </c>
      <c r="H10" s="217"/>
      <c r="I10" s="217"/>
      <c r="J10" s="217"/>
    </row>
    <row r="11" spans="1:14" s="215" customFormat="1" ht="15">
      <c r="A11" s="225">
        <v>7</v>
      </c>
      <c r="B11" s="461" t="s">
        <v>961</v>
      </c>
      <c r="C11" s="222">
        <v>1</v>
      </c>
      <c r="D11" s="277">
        <v>2016</v>
      </c>
      <c r="E11" s="277">
        <v>2016</v>
      </c>
      <c r="F11" s="230">
        <v>1500</v>
      </c>
      <c r="G11" s="230">
        <v>1500</v>
      </c>
      <c r="H11" s="217"/>
      <c r="I11" s="217"/>
      <c r="J11" s="217"/>
      <c r="N11" s="280"/>
    </row>
    <row r="12" spans="1:14" s="215" customFormat="1" ht="15">
      <c r="A12" s="225">
        <v>8</v>
      </c>
      <c r="B12" s="461" t="s">
        <v>962</v>
      </c>
      <c r="C12" s="458">
        <v>4</v>
      </c>
      <c r="D12" s="277">
        <v>2016</v>
      </c>
      <c r="E12" s="277">
        <v>2016</v>
      </c>
      <c r="F12" s="459">
        <v>2450</v>
      </c>
      <c r="G12" s="459">
        <v>2450</v>
      </c>
      <c r="H12" s="217"/>
      <c r="I12" s="217"/>
      <c r="J12" s="217"/>
      <c r="N12" s="280"/>
    </row>
    <row r="13" spans="1:14" s="215" customFormat="1" ht="15">
      <c r="A13" s="466">
        <v>9</v>
      </c>
      <c r="B13" s="461" t="s">
        <v>963</v>
      </c>
      <c r="C13" s="458">
        <v>1</v>
      </c>
      <c r="D13" s="277">
        <v>2016</v>
      </c>
      <c r="E13" s="277">
        <v>2016</v>
      </c>
      <c r="F13" s="459">
        <v>30</v>
      </c>
      <c r="G13" s="459">
        <v>30</v>
      </c>
      <c r="H13" s="217"/>
      <c r="I13" s="217"/>
      <c r="J13" s="217"/>
      <c r="N13" s="280"/>
    </row>
    <row r="14" spans="1:14" s="215" customFormat="1" ht="15">
      <c r="A14" s="466">
        <v>10</v>
      </c>
      <c r="B14" s="461" t="s">
        <v>964</v>
      </c>
      <c r="C14" s="458">
        <v>1</v>
      </c>
      <c r="D14" s="277">
        <v>2016</v>
      </c>
      <c r="E14" s="277">
        <v>2016</v>
      </c>
      <c r="F14" s="459">
        <v>38</v>
      </c>
      <c r="G14" s="459">
        <v>38</v>
      </c>
      <c r="H14" s="217"/>
      <c r="I14" s="217"/>
      <c r="J14" s="217"/>
      <c r="N14" s="280"/>
    </row>
    <row r="15" spans="1:14" s="215" customFormat="1" ht="15">
      <c r="A15" s="466">
        <v>11</v>
      </c>
      <c r="B15" s="461" t="s">
        <v>965</v>
      </c>
      <c r="C15" s="458">
        <v>1</v>
      </c>
      <c r="D15" s="277">
        <v>2016</v>
      </c>
      <c r="E15" s="277">
        <v>2016</v>
      </c>
      <c r="F15" s="459">
        <v>26</v>
      </c>
      <c r="G15" s="459">
        <v>26</v>
      </c>
      <c r="H15" s="217"/>
      <c r="I15" s="217"/>
      <c r="J15" s="217"/>
      <c r="N15" s="280"/>
    </row>
    <row r="16" spans="1:14" s="215" customFormat="1" ht="15">
      <c r="A16" s="466">
        <v>12</v>
      </c>
      <c r="B16" s="461" t="s">
        <v>966</v>
      </c>
      <c r="C16" s="458">
        <v>1</v>
      </c>
      <c r="D16" s="277">
        <v>2016</v>
      </c>
      <c r="E16" s="277">
        <v>2016</v>
      </c>
      <c r="F16" s="459">
        <v>113</v>
      </c>
      <c r="G16" s="459">
        <v>113</v>
      </c>
      <c r="H16" s="217"/>
      <c r="I16" s="217"/>
      <c r="J16" s="217"/>
      <c r="N16" s="280"/>
    </row>
    <row r="17" spans="1:14" s="215" customFormat="1" ht="15">
      <c r="A17" s="466">
        <v>13</v>
      </c>
      <c r="B17" s="461" t="s">
        <v>967</v>
      </c>
      <c r="C17" s="458">
        <v>1</v>
      </c>
      <c r="D17" s="277">
        <v>2016</v>
      </c>
      <c r="E17" s="277">
        <v>2016</v>
      </c>
      <c r="F17" s="459">
        <v>90</v>
      </c>
      <c r="G17" s="459">
        <v>90</v>
      </c>
      <c r="H17" s="217"/>
      <c r="I17" s="217"/>
      <c r="J17" s="217"/>
      <c r="N17" s="280"/>
    </row>
    <row r="18" spans="1:14" s="215" customFormat="1" ht="15">
      <c r="A18" s="466">
        <v>14</v>
      </c>
      <c r="B18" s="461" t="s">
        <v>968</v>
      </c>
      <c r="C18" s="458">
        <v>1</v>
      </c>
      <c r="D18" s="277">
        <v>2016</v>
      </c>
      <c r="E18" s="277">
        <v>2016</v>
      </c>
      <c r="F18" s="459">
        <v>220</v>
      </c>
      <c r="G18" s="459">
        <v>220</v>
      </c>
      <c r="H18" s="217"/>
      <c r="I18" s="217"/>
      <c r="J18" s="217"/>
      <c r="N18" s="280"/>
    </row>
    <row r="19" spans="1:14" s="215" customFormat="1" ht="15">
      <c r="A19" s="466">
        <v>15</v>
      </c>
      <c r="B19" s="461" t="s">
        <v>969</v>
      </c>
      <c r="C19" s="477" t="s">
        <v>988</v>
      </c>
      <c r="D19" s="277">
        <v>2016</v>
      </c>
      <c r="E19" s="277">
        <v>2016</v>
      </c>
      <c r="F19" s="459">
        <v>4200</v>
      </c>
      <c r="G19" s="459">
        <v>4200</v>
      </c>
      <c r="H19" s="217"/>
      <c r="I19" s="217"/>
      <c r="J19" s="217"/>
      <c r="N19" s="280"/>
    </row>
    <row r="20" spans="1:14" s="215" customFormat="1" ht="26.25">
      <c r="A20" s="466">
        <v>16</v>
      </c>
      <c r="B20" s="462" t="s">
        <v>970</v>
      </c>
      <c r="C20" s="458">
        <v>1</v>
      </c>
      <c r="D20" s="277">
        <v>2016</v>
      </c>
      <c r="E20" s="277">
        <v>2016</v>
      </c>
      <c r="F20" s="459">
        <v>6500</v>
      </c>
      <c r="G20" s="459">
        <v>6500</v>
      </c>
      <c r="H20" s="217"/>
      <c r="I20" s="217"/>
      <c r="J20" s="217"/>
      <c r="N20" s="280"/>
    </row>
    <row r="21" spans="1:14" s="215" customFormat="1" ht="15">
      <c r="A21" s="466">
        <v>17</v>
      </c>
      <c r="B21" s="462" t="s">
        <v>971</v>
      </c>
      <c r="C21" s="458">
        <v>1</v>
      </c>
      <c r="D21" s="277">
        <v>2016</v>
      </c>
      <c r="E21" s="277">
        <v>2016</v>
      </c>
      <c r="F21" s="459">
        <v>87</v>
      </c>
      <c r="G21" s="459">
        <v>87</v>
      </c>
      <c r="H21" s="217"/>
      <c r="I21" s="217"/>
      <c r="J21" s="217"/>
      <c r="N21" s="280"/>
    </row>
    <row r="22" spans="1:14" s="215" customFormat="1" ht="15">
      <c r="A22" s="466">
        <v>18</v>
      </c>
      <c r="B22" s="463" t="s">
        <v>972</v>
      </c>
      <c r="C22" s="458">
        <v>1</v>
      </c>
      <c r="D22" s="277">
        <v>2016</v>
      </c>
      <c r="E22" s="277">
        <v>2016</v>
      </c>
      <c r="F22" s="459">
        <v>200</v>
      </c>
      <c r="G22" s="459">
        <v>200</v>
      </c>
      <c r="H22" s="217"/>
      <c r="I22" s="217"/>
      <c r="J22" s="217"/>
      <c r="N22" s="280"/>
    </row>
    <row r="23" spans="1:14" s="215" customFormat="1" ht="15">
      <c r="A23" s="466">
        <v>19</v>
      </c>
      <c r="B23" s="463" t="s">
        <v>973</v>
      </c>
      <c r="C23" s="458">
        <v>1</v>
      </c>
      <c r="D23" s="277">
        <v>2016</v>
      </c>
      <c r="E23" s="277">
        <v>2016</v>
      </c>
      <c r="F23" s="459">
        <v>34</v>
      </c>
      <c r="G23" s="459">
        <v>34</v>
      </c>
      <c r="H23" s="217"/>
      <c r="I23" s="217"/>
      <c r="J23" s="217"/>
      <c r="N23" s="280"/>
    </row>
    <row r="24" spans="1:14" s="215" customFormat="1" ht="15">
      <c r="A24" s="466">
        <v>20</v>
      </c>
      <c r="B24" s="463" t="s">
        <v>974</v>
      </c>
      <c r="C24" s="458">
        <v>1</v>
      </c>
      <c r="D24" s="277">
        <v>2016</v>
      </c>
      <c r="E24" s="277">
        <v>2016</v>
      </c>
      <c r="F24" s="459">
        <v>148</v>
      </c>
      <c r="G24" s="459">
        <v>148</v>
      </c>
      <c r="H24" s="217"/>
      <c r="I24" s="217"/>
      <c r="J24" s="217"/>
      <c r="N24" s="280"/>
    </row>
    <row r="25" spans="1:14" s="215" customFormat="1" ht="15">
      <c r="A25" s="466">
        <v>21</v>
      </c>
      <c r="B25" s="463" t="s">
        <v>975</v>
      </c>
      <c r="C25" s="458">
        <v>1</v>
      </c>
      <c r="D25" s="277">
        <v>2016</v>
      </c>
      <c r="E25" s="277">
        <v>2016</v>
      </c>
      <c r="F25" s="459">
        <v>80</v>
      </c>
      <c r="G25" s="459">
        <v>80</v>
      </c>
      <c r="H25" s="217"/>
      <c r="I25" s="217"/>
      <c r="J25" s="217"/>
      <c r="N25" s="280"/>
    </row>
    <row r="26" spans="1:10" s="215" customFormat="1" ht="15">
      <c r="A26" s="466">
        <v>22</v>
      </c>
      <c r="B26" s="464" t="s">
        <v>976</v>
      </c>
      <c r="C26" s="458">
        <v>1</v>
      </c>
      <c r="D26" s="460">
        <v>2016</v>
      </c>
      <c r="E26" s="460">
        <v>2016</v>
      </c>
      <c r="F26" s="459">
        <v>150</v>
      </c>
      <c r="G26" s="459">
        <v>150</v>
      </c>
      <c r="H26" s="217"/>
      <c r="I26" s="217"/>
      <c r="J26" s="217"/>
    </row>
    <row r="27" spans="1:10" s="215" customFormat="1" ht="15">
      <c r="A27" s="466">
        <v>23</v>
      </c>
      <c r="B27" s="463" t="s">
        <v>977</v>
      </c>
      <c r="C27" s="458">
        <v>1</v>
      </c>
      <c r="D27" s="278">
        <v>2016</v>
      </c>
      <c r="E27" s="278">
        <v>2016</v>
      </c>
      <c r="F27" s="230">
        <v>150</v>
      </c>
      <c r="G27" s="230">
        <v>150</v>
      </c>
      <c r="H27" s="217"/>
      <c r="I27" s="217"/>
      <c r="J27" s="217"/>
    </row>
    <row r="28" spans="1:10" s="215" customFormat="1" ht="15">
      <c r="A28" s="466">
        <v>24</v>
      </c>
      <c r="B28" s="463" t="s">
        <v>978</v>
      </c>
      <c r="C28" s="458">
        <v>1</v>
      </c>
      <c r="D28" s="278">
        <v>2016</v>
      </c>
      <c r="E28" s="278">
        <v>2016</v>
      </c>
      <c r="F28" s="230">
        <v>9000</v>
      </c>
      <c r="G28" s="230">
        <v>9000</v>
      </c>
      <c r="H28" s="217"/>
      <c r="I28" s="217"/>
      <c r="J28" s="217"/>
    </row>
    <row r="29" spans="1:10" s="215" customFormat="1" ht="15">
      <c r="A29" s="466">
        <v>25</v>
      </c>
      <c r="B29" s="465" t="s">
        <v>979</v>
      </c>
      <c r="C29" s="458">
        <v>1</v>
      </c>
      <c r="D29" s="278">
        <v>2016</v>
      </c>
      <c r="E29" s="278">
        <v>2016</v>
      </c>
      <c r="F29" s="230">
        <v>400</v>
      </c>
      <c r="G29" s="230">
        <v>400</v>
      </c>
      <c r="H29" s="217"/>
      <c r="I29" s="217"/>
      <c r="J29" s="217"/>
    </row>
    <row r="30" spans="1:10" s="215" customFormat="1" ht="15">
      <c r="A30" s="466">
        <v>26</v>
      </c>
      <c r="B30" s="465" t="s">
        <v>980</v>
      </c>
      <c r="C30" s="458">
        <v>1</v>
      </c>
      <c r="D30" s="278">
        <v>2016</v>
      </c>
      <c r="E30" s="278">
        <v>2016</v>
      </c>
      <c r="F30" s="230">
        <v>450</v>
      </c>
      <c r="G30" s="230">
        <v>450</v>
      </c>
      <c r="H30" s="217"/>
      <c r="I30" s="217"/>
      <c r="J30" s="217"/>
    </row>
    <row r="31" spans="1:10" s="215" customFormat="1" ht="15">
      <c r="A31" s="466">
        <v>27</v>
      </c>
      <c r="B31" s="465" t="s">
        <v>981</v>
      </c>
      <c r="C31" s="458">
        <v>1</v>
      </c>
      <c r="D31" s="278">
        <v>2016</v>
      </c>
      <c r="E31" s="278">
        <v>2016</v>
      </c>
      <c r="F31" s="230">
        <v>410</v>
      </c>
      <c r="G31" s="230">
        <v>410</v>
      </c>
      <c r="H31" s="217"/>
      <c r="I31" s="217"/>
      <c r="J31" s="217"/>
    </row>
    <row r="32" spans="1:10" s="215" customFormat="1" ht="15">
      <c r="A32" s="466">
        <v>28</v>
      </c>
      <c r="B32" s="465" t="s">
        <v>982</v>
      </c>
      <c r="C32" s="458">
        <v>1</v>
      </c>
      <c r="D32" s="278">
        <v>2016</v>
      </c>
      <c r="E32" s="278">
        <v>2016</v>
      </c>
      <c r="F32" s="230">
        <v>1500</v>
      </c>
      <c r="G32" s="230">
        <v>1500</v>
      </c>
      <c r="H32" s="217"/>
      <c r="I32" s="217"/>
      <c r="J32" s="217"/>
    </row>
    <row r="33" spans="1:10" s="215" customFormat="1" ht="15">
      <c r="A33" s="466">
        <v>29</v>
      </c>
      <c r="B33" s="465" t="s">
        <v>983</v>
      </c>
      <c r="C33" s="458">
        <v>1</v>
      </c>
      <c r="D33" s="278">
        <v>2016</v>
      </c>
      <c r="E33" s="278">
        <v>2016</v>
      </c>
      <c r="F33" s="230">
        <v>6500</v>
      </c>
      <c r="G33" s="230">
        <v>6500</v>
      </c>
      <c r="H33" s="217"/>
      <c r="I33" s="217"/>
      <c r="J33" s="217"/>
    </row>
    <row r="34" spans="1:10" s="215" customFormat="1" ht="15">
      <c r="A34" s="466">
        <v>30</v>
      </c>
      <c r="B34" s="465" t="s">
        <v>984</v>
      </c>
      <c r="C34" s="458">
        <v>1</v>
      </c>
      <c r="D34" s="278">
        <v>2016</v>
      </c>
      <c r="E34" s="278">
        <v>2016</v>
      </c>
      <c r="F34" s="230">
        <v>2500</v>
      </c>
      <c r="G34" s="230">
        <v>2500</v>
      </c>
      <c r="H34" s="217"/>
      <c r="I34" s="217"/>
      <c r="J34" s="217"/>
    </row>
    <row r="35" spans="1:10" s="215" customFormat="1" ht="15">
      <c r="A35" s="466">
        <v>31</v>
      </c>
      <c r="B35" s="461" t="s">
        <v>985</v>
      </c>
      <c r="C35" s="458">
        <v>1</v>
      </c>
      <c r="D35" s="278">
        <v>2016</v>
      </c>
      <c r="E35" s="278">
        <v>2016</v>
      </c>
      <c r="F35" s="230">
        <v>4900</v>
      </c>
      <c r="G35" s="230">
        <v>4900</v>
      </c>
      <c r="H35" s="217"/>
      <c r="I35" s="217"/>
      <c r="J35" s="217"/>
    </row>
    <row r="36" spans="1:10" s="215" customFormat="1" ht="15">
      <c r="A36" s="466">
        <v>32</v>
      </c>
      <c r="B36" s="461" t="s">
        <v>986</v>
      </c>
      <c r="C36" s="458">
        <v>1</v>
      </c>
      <c r="D36" s="278">
        <v>2016</v>
      </c>
      <c r="E36" s="278">
        <v>2016</v>
      </c>
      <c r="F36" s="230">
        <v>499</v>
      </c>
      <c r="G36" s="230">
        <v>499</v>
      </c>
      <c r="H36" s="217"/>
      <c r="I36" s="217"/>
      <c r="J36" s="217"/>
    </row>
    <row r="37" spans="1:10" s="215" customFormat="1" ht="15.75" thickBot="1">
      <c r="A37" s="467">
        <v>33</v>
      </c>
      <c r="B37" s="476" t="s">
        <v>987</v>
      </c>
      <c r="C37" s="223">
        <v>1</v>
      </c>
      <c r="D37" s="279">
        <v>2016</v>
      </c>
      <c r="E37" s="279">
        <v>2016</v>
      </c>
      <c r="F37" s="459">
        <v>77</v>
      </c>
      <c r="G37" s="232">
        <v>77</v>
      </c>
      <c r="H37" s="217"/>
      <c r="I37" s="217"/>
      <c r="J37" s="217"/>
    </row>
    <row r="38" spans="1:10" s="215" customFormat="1" ht="15">
      <c r="A38" s="640" t="s">
        <v>731</v>
      </c>
      <c r="B38" s="641"/>
      <c r="C38" s="492"/>
      <c r="D38" s="492"/>
      <c r="E38" s="493"/>
      <c r="F38" s="486">
        <f>SUM(F5:F37)</f>
        <v>45532</v>
      </c>
      <c r="G38" s="494">
        <f>SUM(G5:G37)</f>
        <v>46710</v>
      </c>
      <c r="H38" s="218"/>
      <c r="I38" s="218"/>
      <c r="J38" s="218"/>
    </row>
    <row r="39" spans="1:10" s="215" customFormat="1" ht="15">
      <c r="A39" s="478">
        <v>34</v>
      </c>
      <c r="B39" s="479" t="s">
        <v>989</v>
      </c>
      <c r="C39" s="495">
        <v>1</v>
      </c>
      <c r="D39" s="495">
        <v>2016</v>
      </c>
      <c r="E39" s="496">
        <v>2016</v>
      </c>
      <c r="F39" s="486">
        <v>499</v>
      </c>
      <c r="G39" s="497">
        <v>499</v>
      </c>
      <c r="H39" s="218"/>
      <c r="I39" s="218"/>
      <c r="J39" s="218"/>
    </row>
    <row r="40" spans="1:10" s="215" customFormat="1" ht="15">
      <c r="A40" s="642" t="s">
        <v>731</v>
      </c>
      <c r="B40" s="642"/>
      <c r="C40" s="498"/>
      <c r="D40" s="495"/>
      <c r="E40" s="499"/>
      <c r="F40" s="486">
        <f>F38+F39</f>
        <v>46031</v>
      </c>
      <c r="G40" s="486">
        <f>G38+G39</f>
        <v>47209</v>
      </c>
      <c r="H40" s="218"/>
      <c r="I40" s="218"/>
      <c r="J40" s="218"/>
    </row>
    <row r="41" spans="1:10" s="215" customFormat="1" ht="15">
      <c r="A41" s="217"/>
      <c r="B41" s="217"/>
      <c r="C41" s="235"/>
      <c r="D41" s="235"/>
      <c r="E41" s="236"/>
      <c r="F41" s="236"/>
      <c r="G41" s="236"/>
      <c r="H41" s="218"/>
      <c r="I41" s="218"/>
      <c r="J41" s="218"/>
    </row>
    <row r="42" spans="1:10" s="215" customFormat="1" ht="15.75">
      <c r="A42" s="233" t="s">
        <v>740</v>
      </c>
      <c r="B42" s="217"/>
      <c r="C42" s="235"/>
      <c r="D42" s="235"/>
      <c r="E42" s="236"/>
      <c r="F42" s="236"/>
      <c r="G42" s="236"/>
      <c r="H42" s="218"/>
      <c r="I42" s="218"/>
      <c r="J42" s="218"/>
    </row>
    <row r="43" spans="1:12" s="215" customFormat="1" ht="15.75" thickBot="1">
      <c r="A43" s="219"/>
      <c r="B43" s="219"/>
      <c r="C43" s="219"/>
      <c r="D43" s="219"/>
      <c r="E43" s="219"/>
      <c r="F43" s="219"/>
      <c r="G43" s="219"/>
      <c r="H43" s="219"/>
      <c r="L43" s="227" t="s">
        <v>741</v>
      </c>
    </row>
    <row r="44" spans="1:12" s="215" customFormat="1" ht="15.75" thickBot="1">
      <c r="A44" s="636" t="s">
        <v>611</v>
      </c>
      <c r="B44" s="638" t="s">
        <v>727</v>
      </c>
      <c r="C44" s="645" t="s">
        <v>733</v>
      </c>
      <c r="D44" s="635"/>
      <c r="E44" s="646" t="s">
        <v>934</v>
      </c>
      <c r="F44" s="635"/>
      <c r="G44" s="634" t="s">
        <v>935</v>
      </c>
      <c r="H44" s="645"/>
      <c r="I44" s="646" t="s">
        <v>936</v>
      </c>
      <c r="J44" s="635"/>
      <c r="K44" s="634" t="s">
        <v>937</v>
      </c>
      <c r="L44" s="635"/>
    </row>
    <row r="45" spans="1:12" s="215" customFormat="1" ht="22.5" customHeight="1" thickBot="1">
      <c r="A45" s="637"/>
      <c r="B45" s="639"/>
      <c r="C45" s="472" t="s">
        <v>735</v>
      </c>
      <c r="D45" s="472" t="s">
        <v>734</v>
      </c>
      <c r="E45" s="220" t="s">
        <v>735</v>
      </c>
      <c r="F45" s="224" t="s">
        <v>734</v>
      </c>
      <c r="G45" s="220" t="s">
        <v>735</v>
      </c>
      <c r="H45" s="220" t="s">
        <v>734</v>
      </c>
      <c r="I45" s="220" t="s">
        <v>735</v>
      </c>
      <c r="J45" s="220" t="s">
        <v>734</v>
      </c>
      <c r="K45" s="472" t="s">
        <v>735</v>
      </c>
      <c r="L45" s="220" t="s">
        <v>734</v>
      </c>
    </row>
    <row r="46" spans="1:12" s="215" customFormat="1" ht="15">
      <c r="A46" s="234">
        <v>1</v>
      </c>
      <c r="B46" s="475" t="s">
        <v>955</v>
      </c>
      <c r="C46" s="228">
        <v>110</v>
      </c>
      <c r="D46" s="228">
        <v>0</v>
      </c>
      <c r="E46" s="229">
        <v>0</v>
      </c>
      <c r="F46" s="228">
        <v>0</v>
      </c>
      <c r="G46" s="228">
        <v>0</v>
      </c>
      <c r="H46" s="228"/>
      <c r="I46" s="228">
        <v>50</v>
      </c>
      <c r="J46" s="228"/>
      <c r="K46" s="228">
        <v>110</v>
      </c>
      <c r="L46" s="474"/>
    </row>
    <row r="47" spans="1:12" s="215" customFormat="1" ht="15">
      <c r="A47" s="225">
        <v>2</v>
      </c>
      <c r="B47" s="471" t="s">
        <v>956</v>
      </c>
      <c r="C47" s="230">
        <v>400</v>
      </c>
      <c r="D47" s="230">
        <v>0</v>
      </c>
      <c r="E47" s="231">
        <v>0</v>
      </c>
      <c r="F47" s="230">
        <v>0</v>
      </c>
      <c r="G47" s="230">
        <v>150</v>
      </c>
      <c r="H47" s="230"/>
      <c r="I47" s="230">
        <v>400</v>
      </c>
      <c r="J47" s="230"/>
      <c r="K47" s="230">
        <v>400</v>
      </c>
      <c r="L47" s="473"/>
    </row>
    <row r="48" spans="1:12" s="215" customFormat="1" ht="15">
      <c r="A48" s="225">
        <v>3</v>
      </c>
      <c r="B48" s="471" t="s">
        <v>957</v>
      </c>
      <c r="C48" s="230">
        <v>850</v>
      </c>
      <c r="D48" s="228">
        <v>0</v>
      </c>
      <c r="E48" s="229">
        <v>0</v>
      </c>
      <c r="F48" s="228">
        <v>0</v>
      </c>
      <c r="G48" s="230">
        <v>716</v>
      </c>
      <c r="H48" s="230"/>
      <c r="I48" s="230">
        <v>850</v>
      </c>
      <c r="J48" s="230"/>
      <c r="K48" s="230">
        <v>850</v>
      </c>
      <c r="L48" s="473"/>
    </row>
    <row r="49" spans="1:12" s="215" customFormat="1" ht="15">
      <c r="A49" s="225">
        <v>4</v>
      </c>
      <c r="B49" s="471" t="s">
        <v>958</v>
      </c>
      <c r="C49" s="230">
        <v>1500</v>
      </c>
      <c r="D49" s="230">
        <v>0</v>
      </c>
      <c r="E49" s="231">
        <v>0</v>
      </c>
      <c r="F49" s="230">
        <v>0</v>
      </c>
      <c r="G49" s="230">
        <v>1060</v>
      </c>
      <c r="H49" s="230"/>
      <c r="I49" s="230">
        <v>1500</v>
      </c>
      <c r="J49" s="230"/>
      <c r="K49" s="230">
        <v>1500</v>
      </c>
      <c r="L49" s="473"/>
    </row>
    <row r="50" spans="1:12" s="215" customFormat="1" ht="15">
      <c r="A50" s="225">
        <v>5</v>
      </c>
      <c r="B50" s="471" t="s">
        <v>959</v>
      </c>
      <c r="C50" s="230">
        <v>100</v>
      </c>
      <c r="D50" s="228">
        <v>0</v>
      </c>
      <c r="E50" s="229">
        <v>0</v>
      </c>
      <c r="F50" s="228">
        <v>0</v>
      </c>
      <c r="G50" s="230">
        <v>0</v>
      </c>
      <c r="H50" s="230"/>
      <c r="I50" s="230">
        <v>100</v>
      </c>
      <c r="J50" s="230"/>
      <c r="K50" s="230">
        <v>100</v>
      </c>
      <c r="L50" s="473"/>
    </row>
    <row r="51" spans="1:12" s="215" customFormat="1" ht="15">
      <c r="A51" s="225">
        <v>6</v>
      </c>
      <c r="B51" s="468" t="s">
        <v>960</v>
      </c>
      <c r="C51" s="230">
        <v>320</v>
      </c>
      <c r="D51" s="230">
        <v>0</v>
      </c>
      <c r="E51" s="231">
        <v>0</v>
      </c>
      <c r="F51" s="230">
        <v>0</v>
      </c>
      <c r="G51" s="230">
        <v>320</v>
      </c>
      <c r="H51" s="230"/>
      <c r="I51" s="230">
        <v>320</v>
      </c>
      <c r="J51" s="230"/>
      <c r="K51" s="230">
        <v>320</v>
      </c>
      <c r="L51" s="473"/>
    </row>
    <row r="52" spans="1:12" s="215" customFormat="1" ht="15">
      <c r="A52" s="225">
        <v>7</v>
      </c>
      <c r="B52" s="468" t="s">
        <v>961</v>
      </c>
      <c r="C52" s="230">
        <v>1500</v>
      </c>
      <c r="D52" s="228">
        <v>0</v>
      </c>
      <c r="E52" s="229">
        <v>0</v>
      </c>
      <c r="F52" s="228">
        <v>0</v>
      </c>
      <c r="G52" s="230">
        <v>1000</v>
      </c>
      <c r="H52" s="230"/>
      <c r="I52" s="230">
        <v>1500</v>
      </c>
      <c r="J52" s="230"/>
      <c r="K52" s="230">
        <v>1500</v>
      </c>
      <c r="L52" s="473"/>
    </row>
    <row r="53" spans="1:12" s="215" customFormat="1" ht="15">
      <c r="A53" s="225">
        <v>8</v>
      </c>
      <c r="B53" s="468" t="s">
        <v>962</v>
      </c>
      <c r="C53" s="459">
        <v>2450</v>
      </c>
      <c r="D53" s="230">
        <v>0</v>
      </c>
      <c r="E53" s="231">
        <v>0</v>
      </c>
      <c r="F53" s="230">
        <v>0</v>
      </c>
      <c r="G53" s="230">
        <v>2450</v>
      </c>
      <c r="H53" s="230"/>
      <c r="I53" s="230">
        <v>2450</v>
      </c>
      <c r="J53" s="230"/>
      <c r="K53" s="459">
        <v>2450</v>
      </c>
      <c r="L53" s="473"/>
    </row>
    <row r="54" spans="1:12" s="215" customFormat="1" ht="15">
      <c r="A54" s="466">
        <v>9</v>
      </c>
      <c r="B54" s="468" t="s">
        <v>963</v>
      </c>
      <c r="C54" s="459">
        <v>30</v>
      </c>
      <c r="D54" s="228">
        <v>0</v>
      </c>
      <c r="E54" s="229">
        <v>0</v>
      </c>
      <c r="F54" s="228">
        <v>0</v>
      </c>
      <c r="G54" s="230">
        <v>30</v>
      </c>
      <c r="H54" s="230"/>
      <c r="I54" s="230">
        <v>30</v>
      </c>
      <c r="J54" s="230"/>
      <c r="K54" s="459">
        <v>30</v>
      </c>
      <c r="L54" s="473"/>
    </row>
    <row r="55" spans="1:12" s="215" customFormat="1" ht="15">
      <c r="A55" s="466">
        <v>10</v>
      </c>
      <c r="B55" s="468" t="s">
        <v>964</v>
      </c>
      <c r="C55" s="459">
        <v>38</v>
      </c>
      <c r="D55" s="230">
        <v>0</v>
      </c>
      <c r="E55" s="231">
        <v>0</v>
      </c>
      <c r="F55" s="230">
        <v>0</v>
      </c>
      <c r="G55" s="230">
        <v>38</v>
      </c>
      <c r="H55" s="230"/>
      <c r="I55" s="230">
        <v>38</v>
      </c>
      <c r="J55" s="230"/>
      <c r="K55" s="459">
        <v>38</v>
      </c>
      <c r="L55" s="473"/>
    </row>
    <row r="56" spans="1:12" s="215" customFormat="1" ht="15">
      <c r="A56" s="466">
        <v>11</v>
      </c>
      <c r="B56" s="468" t="s">
        <v>965</v>
      </c>
      <c r="C56" s="459">
        <v>26</v>
      </c>
      <c r="D56" s="228">
        <v>0</v>
      </c>
      <c r="E56" s="229">
        <v>0</v>
      </c>
      <c r="F56" s="228">
        <v>0</v>
      </c>
      <c r="G56" s="230">
        <v>26</v>
      </c>
      <c r="H56" s="230"/>
      <c r="I56" s="230">
        <v>26</v>
      </c>
      <c r="J56" s="230"/>
      <c r="K56" s="459">
        <v>26</v>
      </c>
      <c r="L56" s="473"/>
    </row>
    <row r="57" spans="1:12" s="215" customFormat="1" ht="15">
      <c r="A57" s="466">
        <v>12</v>
      </c>
      <c r="B57" s="468" t="s">
        <v>966</v>
      </c>
      <c r="C57" s="459">
        <v>113</v>
      </c>
      <c r="D57" s="230">
        <v>0</v>
      </c>
      <c r="E57" s="231">
        <v>0</v>
      </c>
      <c r="F57" s="230">
        <v>0</v>
      </c>
      <c r="G57" s="230">
        <v>113</v>
      </c>
      <c r="H57" s="230"/>
      <c r="I57" s="230">
        <v>113</v>
      </c>
      <c r="J57" s="230"/>
      <c r="K57" s="459">
        <v>113</v>
      </c>
      <c r="L57" s="473"/>
    </row>
    <row r="58" spans="1:12" s="215" customFormat="1" ht="15">
      <c r="A58" s="466">
        <v>13</v>
      </c>
      <c r="B58" s="468" t="s">
        <v>967</v>
      </c>
      <c r="C58" s="459">
        <v>90</v>
      </c>
      <c r="D58" s="228">
        <v>0</v>
      </c>
      <c r="E58" s="229">
        <v>0</v>
      </c>
      <c r="F58" s="228">
        <v>0</v>
      </c>
      <c r="G58" s="230">
        <v>90</v>
      </c>
      <c r="H58" s="230"/>
      <c r="I58" s="230">
        <v>90</v>
      </c>
      <c r="J58" s="230"/>
      <c r="K58" s="459">
        <v>90</v>
      </c>
      <c r="L58" s="473"/>
    </row>
    <row r="59" spans="1:12" s="215" customFormat="1" ht="15">
      <c r="A59" s="466">
        <v>14</v>
      </c>
      <c r="B59" s="468" t="s">
        <v>968</v>
      </c>
      <c r="C59" s="459">
        <v>220</v>
      </c>
      <c r="D59" s="230">
        <v>0</v>
      </c>
      <c r="E59" s="231">
        <v>0</v>
      </c>
      <c r="F59" s="230">
        <v>0</v>
      </c>
      <c r="G59" s="230">
        <v>0</v>
      </c>
      <c r="H59" s="230"/>
      <c r="I59" s="230">
        <v>0</v>
      </c>
      <c r="J59" s="230"/>
      <c r="K59" s="459">
        <v>220</v>
      </c>
      <c r="L59" s="473"/>
    </row>
    <row r="60" spans="1:12" s="215" customFormat="1" ht="15">
      <c r="A60" s="466">
        <v>15</v>
      </c>
      <c r="B60" s="468" t="s">
        <v>969</v>
      </c>
      <c r="C60" s="459">
        <v>4200</v>
      </c>
      <c r="D60" s="230">
        <v>0</v>
      </c>
      <c r="E60" s="229">
        <v>0</v>
      </c>
      <c r="F60" s="228">
        <v>0</v>
      </c>
      <c r="G60" s="230">
        <v>0</v>
      </c>
      <c r="H60" s="230"/>
      <c r="I60" s="230">
        <v>4200</v>
      </c>
      <c r="J60" s="230"/>
      <c r="K60" s="459">
        <v>4200</v>
      </c>
      <c r="L60" s="473"/>
    </row>
    <row r="61" spans="1:12" s="215" customFormat="1" ht="26.25">
      <c r="A61" s="466">
        <v>16</v>
      </c>
      <c r="B61" s="469" t="s">
        <v>970</v>
      </c>
      <c r="C61" s="459">
        <v>6500</v>
      </c>
      <c r="D61" s="230">
        <v>0</v>
      </c>
      <c r="E61" s="231">
        <v>0</v>
      </c>
      <c r="F61" s="230">
        <v>0</v>
      </c>
      <c r="G61" s="230">
        <v>0</v>
      </c>
      <c r="H61" s="230"/>
      <c r="I61" s="230">
        <v>0</v>
      </c>
      <c r="J61" s="230"/>
      <c r="K61" s="459">
        <v>6500</v>
      </c>
      <c r="L61" s="473"/>
    </row>
    <row r="62" spans="1:12" s="215" customFormat="1" ht="15">
      <c r="A62" s="466">
        <v>17</v>
      </c>
      <c r="B62" s="469" t="s">
        <v>971</v>
      </c>
      <c r="C62" s="459">
        <v>87</v>
      </c>
      <c r="D62" s="230">
        <v>0</v>
      </c>
      <c r="E62" s="229">
        <v>0</v>
      </c>
      <c r="F62" s="228">
        <v>0</v>
      </c>
      <c r="G62" s="230">
        <v>0</v>
      </c>
      <c r="H62" s="230"/>
      <c r="I62" s="230">
        <v>87</v>
      </c>
      <c r="J62" s="230"/>
      <c r="K62" s="459">
        <v>87</v>
      </c>
      <c r="L62" s="473"/>
    </row>
    <row r="63" spans="1:12" s="215" customFormat="1" ht="15">
      <c r="A63" s="466">
        <v>18</v>
      </c>
      <c r="B63" s="470" t="s">
        <v>972</v>
      </c>
      <c r="C63" s="459">
        <v>200</v>
      </c>
      <c r="D63" s="230">
        <v>0</v>
      </c>
      <c r="E63" s="231">
        <v>0</v>
      </c>
      <c r="F63" s="230">
        <v>0</v>
      </c>
      <c r="G63" s="230">
        <v>0</v>
      </c>
      <c r="H63" s="230"/>
      <c r="I63" s="230">
        <v>0</v>
      </c>
      <c r="J63" s="230"/>
      <c r="K63" s="459">
        <v>200</v>
      </c>
      <c r="L63" s="473"/>
    </row>
    <row r="64" spans="1:12" s="215" customFormat="1" ht="15">
      <c r="A64" s="466">
        <v>19</v>
      </c>
      <c r="B64" s="470" t="s">
        <v>973</v>
      </c>
      <c r="C64" s="459">
        <v>34</v>
      </c>
      <c r="D64" s="230">
        <v>0</v>
      </c>
      <c r="E64" s="229">
        <v>0</v>
      </c>
      <c r="F64" s="228">
        <v>0</v>
      </c>
      <c r="G64" s="230">
        <v>0</v>
      </c>
      <c r="H64" s="230"/>
      <c r="I64" s="230">
        <v>34</v>
      </c>
      <c r="J64" s="230"/>
      <c r="K64" s="459">
        <v>34</v>
      </c>
      <c r="L64" s="473"/>
    </row>
    <row r="65" spans="1:12" s="215" customFormat="1" ht="15">
      <c r="A65" s="466">
        <v>20</v>
      </c>
      <c r="B65" s="470" t="s">
        <v>974</v>
      </c>
      <c r="C65" s="459">
        <v>148</v>
      </c>
      <c r="D65" s="230">
        <v>0</v>
      </c>
      <c r="E65" s="231">
        <v>0</v>
      </c>
      <c r="F65" s="230">
        <v>0</v>
      </c>
      <c r="G65" s="230">
        <v>0</v>
      </c>
      <c r="H65" s="230"/>
      <c r="I65" s="230">
        <v>148</v>
      </c>
      <c r="J65" s="230"/>
      <c r="K65" s="459">
        <v>148</v>
      </c>
      <c r="L65" s="473"/>
    </row>
    <row r="66" spans="1:12" s="215" customFormat="1" ht="15">
      <c r="A66" s="466">
        <v>21</v>
      </c>
      <c r="B66" s="470" t="s">
        <v>975</v>
      </c>
      <c r="C66" s="459">
        <v>80</v>
      </c>
      <c r="D66" s="230">
        <v>0</v>
      </c>
      <c r="E66" s="229">
        <v>0</v>
      </c>
      <c r="F66" s="228">
        <v>0</v>
      </c>
      <c r="G66" s="230">
        <v>0</v>
      </c>
      <c r="H66" s="230"/>
      <c r="I66" s="230">
        <v>80</v>
      </c>
      <c r="J66" s="230"/>
      <c r="K66" s="459">
        <v>80</v>
      </c>
      <c r="L66" s="473"/>
    </row>
    <row r="67" spans="1:12" s="215" customFormat="1" ht="15">
      <c r="A67" s="466">
        <v>22</v>
      </c>
      <c r="B67" s="470" t="s">
        <v>976</v>
      </c>
      <c r="C67" s="459">
        <v>150</v>
      </c>
      <c r="D67" s="230">
        <v>0</v>
      </c>
      <c r="E67" s="231">
        <v>0</v>
      </c>
      <c r="F67" s="230">
        <v>0</v>
      </c>
      <c r="G67" s="230">
        <v>0</v>
      </c>
      <c r="H67" s="230"/>
      <c r="I67" s="230">
        <v>0</v>
      </c>
      <c r="J67" s="230"/>
      <c r="K67" s="459">
        <v>150</v>
      </c>
      <c r="L67" s="473"/>
    </row>
    <row r="68" spans="1:12" s="215" customFormat="1" ht="15">
      <c r="A68" s="466">
        <v>23</v>
      </c>
      <c r="B68" s="470" t="s">
        <v>977</v>
      </c>
      <c r="C68" s="230">
        <v>150</v>
      </c>
      <c r="D68" s="230">
        <v>0</v>
      </c>
      <c r="E68" s="229">
        <v>0</v>
      </c>
      <c r="F68" s="228">
        <v>0</v>
      </c>
      <c r="G68" s="230">
        <v>0</v>
      </c>
      <c r="H68" s="230"/>
      <c r="I68" s="230">
        <v>150</v>
      </c>
      <c r="J68" s="230"/>
      <c r="K68" s="230">
        <v>150</v>
      </c>
      <c r="L68" s="473"/>
    </row>
    <row r="69" spans="1:12" s="215" customFormat="1" ht="15">
      <c r="A69" s="466">
        <v>24</v>
      </c>
      <c r="B69" s="470" t="s">
        <v>978</v>
      </c>
      <c r="C69" s="230">
        <v>9000</v>
      </c>
      <c r="D69" s="230">
        <v>0</v>
      </c>
      <c r="E69" s="231">
        <v>0</v>
      </c>
      <c r="F69" s="230">
        <v>0</v>
      </c>
      <c r="G69" s="230">
        <v>0</v>
      </c>
      <c r="H69" s="230"/>
      <c r="I69" s="230">
        <v>0</v>
      </c>
      <c r="J69" s="230"/>
      <c r="K69" s="230">
        <v>9000</v>
      </c>
      <c r="L69" s="473"/>
    </row>
    <row r="70" spans="1:12" s="215" customFormat="1" ht="15">
      <c r="A70" s="466">
        <v>25</v>
      </c>
      <c r="B70" s="471" t="s">
        <v>979</v>
      </c>
      <c r="C70" s="230">
        <v>400</v>
      </c>
      <c r="D70" s="230">
        <v>0</v>
      </c>
      <c r="E70" s="229">
        <v>0</v>
      </c>
      <c r="F70" s="228">
        <v>0</v>
      </c>
      <c r="G70" s="230">
        <v>0</v>
      </c>
      <c r="H70" s="230"/>
      <c r="I70" s="230">
        <v>400</v>
      </c>
      <c r="J70" s="230"/>
      <c r="K70" s="230">
        <v>400</v>
      </c>
      <c r="L70" s="473"/>
    </row>
    <row r="71" spans="1:12" s="215" customFormat="1" ht="15">
      <c r="A71" s="466">
        <v>26</v>
      </c>
      <c r="B71" s="471" t="s">
        <v>980</v>
      </c>
      <c r="C71" s="230">
        <v>450</v>
      </c>
      <c r="D71" s="230">
        <v>0</v>
      </c>
      <c r="E71" s="231">
        <v>0</v>
      </c>
      <c r="F71" s="230">
        <v>0</v>
      </c>
      <c r="G71" s="230">
        <v>0</v>
      </c>
      <c r="H71" s="230"/>
      <c r="I71" s="230">
        <v>450</v>
      </c>
      <c r="J71" s="230"/>
      <c r="K71" s="230">
        <v>450</v>
      </c>
      <c r="L71" s="473"/>
    </row>
    <row r="72" spans="1:12" s="215" customFormat="1" ht="15">
      <c r="A72" s="466">
        <v>27</v>
      </c>
      <c r="B72" s="471" t="s">
        <v>981</v>
      </c>
      <c r="C72" s="230">
        <v>410</v>
      </c>
      <c r="D72" s="230">
        <v>0</v>
      </c>
      <c r="E72" s="229">
        <v>0</v>
      </c>
      <c r="F72" s="228">
        <v>0</v>
      </c>
      <c r="G72" s="230">
        <v>0</v>
      </c>
      <c r="H72" s="230"/>
      <c r="I72" s="230">
        <v>410</v>
      </c>
      <c r="J72" s="230"/>
      <c r="K72" s="230">
        <v>410</v>
      </c>
      <c r="L72" s="473"/>
    </row>
    <row r="73" spans="1:12" s="215" customFormat="1" ht="15">
      <c r="A73" s="466">
        <v>28</v>
      </c>
      <c r="B73" s="471" t="s">
        <v>982</v>
      </c>
      <c r="C73" s="230">
        <v>1500</v>
      </c>
      <c r="D73" s="230">
        <v>0</v>
      </c>
      <c r="E73" s="231">
        <v>0</v>
      </c>
      <c r="F73" s="230">
        <v>0</v>
      </c>
      <c r="G73" s="230">
        <v>0</v>
      </c>
      <c r="H73" s="230"/>
      <c r="I73" s="230">
        <v>1500</v>
      </c>
      <c r="J73" s="230"/>
      <c r="K73" s="230">
        <v>1500</v>
      </c>
      <c r="L73" s="473"/>
    </row>
    <row r="74" spans="1:12" s="215" customFormat="1" ht="15">
      <c r="A74" s="466">
        <v>29</v>
      </c>
      <c r="B74" s="471" t="s">
        <v>983</v>
      </c>
      <c r="C74" s="230">
        <v>6500</v>
      </c>
      <c r="D74" s="230">
        <v>0</v>
      </c>
      <c r="E74" s="229">
        <v>0</v>
      </c>
      <c r="F74" s="228">
        <v>0</v>
      </c>
      <c r="G74" s="230">
        <v>0</v>
      </c>
      <c r="H74" s="230"/>
      <c r="I74" s="230">
        <v>0</v>
      </c>
      <c r="J74" s="230"/>
      <c r="K74" s="230">
        <v>6500</v>
      </c>
      <c r="L74" s="473"/>
    </row>
    <row r="75" spans="1:12" s="215" customFormat="1" ht="15">
      <c r="A75" s="466">
        <v>30</v>
      </c>
      <c r="B75" s="471" t="s">
        <v>984</v>
      </c>
      <c r="C75" s="230">
        <v>2500</v>
      </c>
      <c r="D75" s="230">
        <v>0</v>
      </c>
      <c r="E75" s="231">
        <v>0</v>
      </c>
      <c r="F75" s="230">
        <v>0</v>
      </c>
      <c r="G75" s="230">
        <v>0</v>
      </c>
      <c r="H75" s="230"/>
      <c r="I75" s="230">
        <v>2500</v>
      </c>
      <c r="J75" s="230"/>
      <c r="K75" s="230">
        <v>2500</v>
      </c>
      <c r="L75" s="473"/>
    </row>
    <row r="76" spans="1:12" s="215" customFormat="1" ht="15">
      <c r="A76" s="466">
        <v>31</v>
      </c>
      <c r="B76" s="468" t="s">
        <v>985</v>
      </c>
      <c r="C76" s="230">
        <v>4900</v>
      </c>
      <c r="D76" s="230">
        <v>0</v>
      </c>
      <c r="E76" s="229">
        <v>0</v>
      </c>
      <c r="F76" s="228">
        <v>0</v>
      </c>
      <c r="G76" s="230">
        <v>0</v>
      </c>
      <c r="H76" s="230"/>
      <c r="I76" s="230">
        <v>0</v>
      </c>
      <c r="J76" s="230"/>
      <c r="K76" s="230">
        <v>4900</v>
      </c>
      <c r="L76" s="473"/>
    </row>
    <row r="77" spans="1:12" s="215" customFormat="1" ht="15">
      <c r="A77" s="466">
        <v>32</v>
      </c>
      <c r="B77" s="468" t="s">
        <v>986</v>
      </c>
      <c r="C77" s="230">
        <v>499</v>
      </c>
      <c r="D77" s="230">
        <v>0</v>
      </c>
      <c r="E77" s="231">
        <v>0</v>
      </c>
      <c r="F77" s="230">
        <v>0</v>
      </c>
      <c r="G77" s="230">
        <v>0</v>
      </c>
      <c r="H77" s="230"/>
      <c r="I77" s="230">
        <v>499</v>
      </c>
      <c r="J77" s="230"/>
      <c r="K77" s="230">
        <v>499</v>
      </c>
      <c r="L77" s="473"/>
    </row>
    <row r="78" spans="1:12" s="215" customFormat="1" ht="15">
      <c r="A78" s="483">
        <v>33</v>
      </c>
      <c r="B78" s="484" t="s">
        <v>987</v>
      </c>
      <c r="C78" s="459">
        <v>77</v>
      </c>
      <c r="D78" s="459">
        <v>0</v>
      </c>
      <c r="E78" s="485">
        <v>0</v>
      </c>
      <c r="F78" s="459">
        <v>0</v>
      </c>
      <c r="G78" s="459">
        <v>77</v>
      </c>
      <c r="H78" s="459"/>
      <c r="I78" s="459">
        <v>77</v>
      </c>
      <c r="J78" s="459"/>
      <c r="K78" s="459">
        <v>77</v>
      </c>
      <c r="L78" s="482"/>
    </row>
    <row r="79" spans="1:24" s="215" customFormat="1" ht="15">
      <c r="A79" s="644" t="s">
        <v>731</v>
      </c>
      <c r="B79" s="644"/>
      <c r="C79" s="486">
        <f>SUM(C46:C78)</f>
        <v>45532</v>
      </c>
      <c r="D79" s="487">
        <f>SUM(D46:D78)</f>
        <v>0</v>
      </c>
      <c r="E79" s="488">
        <v>0</v>
      </c>
      <c r="F79" s="488">
        <v>0</v>
      </c>
      <c r="G79" s="486">
        <f>SUM(G46:G78)</f>
        <v>6070</v>
      </c>
      <c r="H79" s="486"/>
      <c r="I79" s="486">
        <f>SUM(I46:I78)</f>
        <v>18002</v>
      </c>
      <c r="J79" s="486"/>
      <c r="K79" s="486">
        <f>SUM(K46:K78)</f>
        <v>45532</v>
      </c>
      <c r="L79" s="486"/>
      <c r="M79" s="218"/>
      <c r="N79" s="218"/>
      <c r="O79" s="218"/>
      <c r="P79" s="218"/>
      <c r="Q79" s="218"/>
      <c r="R79" s="218"/>
      <c r="S79" s="218"/>
      <c r="T79" s="218"/>
      <c r="U79" s="218"/>
      <c r="V79" s="218"/>
      <c r="W79" s="218"/>
      <c r="X79" s="218"/>
    </row>
    <row r="80" spans="1:26" s="480" customFormat="1" ht="15">
      <c r="A80" s="478">
        <v>34</v>
      </c>
      <c r="B80" s="479" t="s">
        <v>989</v>
      </c>
      <c r="C80" s="489">
        <v>499</v>
      </c>
      <c r="D80" s="489">
        <v>0</v>
      </c>
      <c r="E80" s="489">
        <v>0</v>
      </c>
      <c r="F80" s="489">
        <v>0</v>
      </c>
      <c r="G80" s="489">
        <v>0</v>
      </c>
      <c r="H80" s="489"/>
      <c r="I80" s="489">
        <v>499</v>
      </c>
      <c r="J80" s="489"/>
      <c r="K80" s="490">
        <v>499</v>
      </c>
      <c r="L80" s="489"/>
      <c r="M80" s="481"/>
      <c r="N80" s="481"/>
      <c r="O80" s="481"/>
      <c r="P80" s="481"/>
      <c r="Q80" s="481"/>
      <c r="R80" s="481"/>
      <c r="S80" s="481"/>
      <c r="T80" s="481"/>
      <c r="U80" s="481"/>
      <c r="V80" s="481"/>
      <c r="W80" s="481"/>
      <c r="X80" s="481"/>
      <c r="Y80" s="481"/>
      <c r="Z80" s="481"/>
    </row>
    <row r="81" spans="1:12" ht="14.25">
      <c r="A81" s="480"/>
      <c r="B81" s="500" t="s">
        <v>731</v>
      </c>
      <c r="C81" s="502">
        <f>C79+C80</f>
        <v>46031</v>
      </c>
      <c r="D81" s="489"/>
      <c r="E81" s="489"/>
      <c r="F81" s="489"/>
      <c r="G81" s="491">
        <f>SUM(G79:G80)</f>
        <v>6070</v>
      </c>
      <c r="H81" s="489"/>
      <c r="I81" s="491">
        <f>SUM(I79:I80)</f>
        <v>18501</v>
      </c>
      <c r="J81" s="489"/>
      <c r="K81" s="501">
        <f>SUM(K79:K80)</f>
        <v>46031</v>
      </c>
      <c r="L81" s="489"/>
    </row>
    <row r="82" ht="15.75">
      <c r="B82" s="233"/>
    </row>
  </sheetData>
  <sheetProtection/>
  <mergeCells count="11">
    <mergeCell ref="A79:B79"/>
    <mergeCell ref="C44:D44"/>
    <mergeCell ref="E44:F44"/>
    <mergeCell ref="G44:H44"/>
    <mergeCell ref="I44:J44"/>
    <mergeCell ref="K44:L44"/>
    <mergeCell ref="A44:A45"/>
    <mergeCell ref="B44:B45"/>
    <mergeCell ref="A38:B38"/>
    <mergeCell ref="A40:B40"/>
    <mergeCell ref="A2:L2"/>
  </mergeCells>
  <printOptions/>
  <pageMargins left="0.25" right="0.25" top="0.75" bottom="0.75" header="0.3" footer="0.3"/>
  <pageSetup fitToHeight="0" fitToWidth="1" orientation="landscape" scale="65" r:id="rId1"/>
</worksheet>
</file>

<file path=xl/worksheets/sheet13.xml><?xml version="1.0" encoding="utf-8"?>
<worksheet xmlns="http://schemas.openxmlformats.org/spreadsheetml/2006/main" xmlns:r="http://schemas.openxmlformats.org/officeDocument/2006/relationships">
  <sheetPr>
    <tabColor rgb="FFFFFF00"/>
  </sheetPr>
  <dimension ref="A2:I76"/>
  <sheetViews>
    <sheetView zoomScalePageLayoutView="0" workbookViewId="0" topLeftCell="A7">
      <selection activeCell="A34" sqref="A34:IV35"/>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96" t="s">
        <v>945</v>
      </c>
      <c r="C2" s="181"/>
      <c r="D2" s="181"/>
      <c r="E2" s="181"/>
      <c r="F2" s="181"/>
      <c r="G2" s="182" t="s">
        <v>641</v>
      </c>
    </row>
    <row r="3" spans="1:7" ht="12.75">
      <c r="A3" s="648" t="s">
        <v>744</v>
      </c>
      <c r="B3" s="648"/>
      <c r="C3" s="181"/>
      <c r="D3" s="181"/>
      <c r="E3" s="181"/>
      <c r="F3" s="181"/>
      <c r="G3" s="181"/>
    </row>
    <row r="4" spans="2:7" ht="15.75">
      <c r="B4" s="183"/>
      <c r="C4" s="184"/>
      <c r="D4" s="184"/>
      <c r="E4" s="184"/>
      <c r="F4" s="184"/>
      <c r="G4" s="184"/>
    </row>
    <row r="5" spans="2:7" ht="51.75" customHeight="1">
      <c r="B5" s="666" t="s">
        <v>713</v>
      </c>
      <c r="C5" s="666"/>
      <c r="D5" s="666"/>
      <c r="E5" s="666"/>
      <c r="F5" s="666"/>
      <c r="G5" s="666"/>
    </row>
    <row r="6" spans="2:7" ht="12.75">
      <c r="B6" s="667" t="s">
        <v>946</v>
      </c>
      <c r="C6" s="667"/>
      <c r="D6" s="667"/>
      <c r="E6" s="667"/>
      <c r="F6" s="667"/>
      <c r="G6" s="667"/>
    </row>
    <row r="7" spans="2:7" ht="12.75">
      <c r="B7" s="185"/>
      <c r="C7" s="185"/>
      <c r="D7" s="185"/>
      <c r="E7" s="185"/>
      <c r="F7" s="185"/>
      <c r="G7" s="185"/>
    </row>
    <row r="8" spans="2:7" ht="13.5" thickBot="1">
      <c r="B8" s="186"/>
      <c r="C8" s="185"/>
      <c r="D8" s="185"/>
      <c r="E8" s="185"/>
      <c r="F8" s="185"/>
      <c r="G8" s="196" t="s">
        <v>283</v>
      </c>
    </row>
    <row r="9" spans="2:7" ht="12.75">
      <c r="B9" s="668" t="s">
        <v>87</v>
      </c>
      <c r="C9" s="670" t="s">
        <v>126</v>
      </c>
      <c r="D9" s="657" t="s">
        <v>667</v>
      </c>
      <c r="E9" s="657" t="s">
        <v>668</v>
      </c>
      <c r="F9" s="657" t="s">
        <v>610</v>
      </c>
      <c r="G9" s="664" t="s">
        <v>669</v>
      </c>
    </row>
    <row r="10" spans="2:7" ht="13.5" thickBot="1">
      <c r="B10" s="669"/>
      <c r="C10" s="671"/>
      <c r="D10" s="658"/>
      <c r="E10" s="658"/>
      <c r="F10" s="658"/>
      <c r="G10" s="665"/>
    </row>
    <row r="11" spans="2:7" ht="12.75">
      <c r="B11" s="187">
        <v>1</v>
      </c>
      <c r="C11" s="188">
        <v>2</v>
      </c>
      <c r="D11" s="188">
        <v>3</v>
      </c>
      <c r="E11" s="188">
        <v>4</v>
      </c>
      <c r="F11" s="188">
        <v>5</v>
      </c>
      <c r="G11" s="189">
        <v>6</v>
      </c>
    </row>
    <row r="12" spans="2:7" ht="12.75">
      <c r="B12" s="659" t="s">
        <v>670</v>
      </c>
      <c r="C12" s="661" t="s">
        <v>671</v>
      </c>
      <c r="D12" s="662">
        <v>9108</v>
      </c>
      <c r="E12" s="663" t="s">
        <v>8</v>
      </c>
      <c r="F12" s="663"/>
      <c r="G12" s="650"/>
    </row>
    <row r="13" spans="2:7" ht="25.5" customHeight="1">
      <c r="B13" s="660"/>
      <c r="C13" s="661"/>
      <c r="D13" s="662"/>
      <c r="E13" s="663"/>
      <c r="F13" s="663"/>
      <c r="G13" s="650"/>
    </row>
    <row r="14" spans="2:7" ht="38.25" customHeight="1">
      <c r="B14" s="190" t="s">
        <v>672</v>
      </c>
      <c r="C14" s="437" t="s">
        <v>673</v>
      </c>
      <c r="D14" s="438">
        <v>9109</v>
      </c>
      <c r="E14" s="439"/>
      <c r="F14" s="439"/>
      <c r="G14" s="440"/>
    </row>
    <row r="15" spans="2:7" ht="40.5" customHeight="1">
      <c r="B15" s="190" t="s">
        <v>674</v>
      </c>
      <c r="C15" s="437" t="s">
        <v>675</v>
      </c>
      <c r="D15" s="438">
        <v>9110</v>
      </c>
      <c r="E15" s="439"/>
      <c r="F15" s="439"/>
      <c r="G15" s="440"/>
    </row>
    <row r="16" spans="2:7" ht="63" customHeight="1">
      <c r="B16" s="190" t="s">
        <v>676</v>
      </c>
      <c r="C16" s="437" t="s">
        <v>677</v>
      </c>
      <c r="D16" s="438">
        <v>9111</v>
      </c>
      <c r="E16" s="439"/>
      <c r="F16" s="439"/>
      <c r="G16" s="440"/>
    </row>
    <row r="17" spans="2:7" ht="40.5" customHeight="1">
      <c r="B17" s="190" t="s">
        <v>678</v>
      </c>
      <c r="C17" s="437" t="s">
        <v>679</v>
      </c>
      <c r="D17" s="438">
        <v>9112</v>
      </c>
      <c r="E17" s="439"/>
      <c r="F17" s="439"/>
      <c r="G17" s="440"/>
    </row>
    <row r="18" spans="2:7" ht="39" customHeight="1">
      <c r="B18" s="195" t="s">
        <v>680</v>
      </c>
      <c r="C18" s="435" t="s">
        <v>681</v>
      </c>
      <c r="D18" s="436">
        <v>9113</v>
      </c>
      <c r="E18" s="441"/>
      <c r="F18" s="441"/>
      <c r="G18" s="442"/>
    </row>
    <row r="19" spans="2:7" ht="38.25" customHeight="1">
      <c r="B19" s="190" t="s">
        <v>682</v>
      </c>
      <c r="C19" s="437" t="s">
        <v>683</v>
      </c>
      <c r="D19" s="438">
        <v>9114</v>
      </c>
      <c r="E19" s="439"/>
      <c r="F19" s="439"/>
      <c r="G19" s="440"/>
    </row>
    <row r="20" spans="2:7" ht="38.25" customHeight="1">
      <c r="B20" s="190" t="s">
        <v>684</v>
      </c>
      <c r="C20" s="437" t="s">
        <v>685</v>
      </c>
      <c r="D20" s="438">
        <v>9115</v>
      </c>
      <c r="E20" s="439"/>
      <c r="F20" s="439"/>
      <c r="G20" s="440"/>
    </row>
    <row r="21" spans="2:7" ht="33" customHeight="1">
      <c r="B21" s="190" t="s">
        <v>686</v>
      </c>
      <c r="C21" s="437" t="s">
        <v>687</v>
      </c>
      <c r="D21" s="438">
        <v>9116</v>
      </c>
      <c r="E21" s="439"/>
      <c r="F21" s="439"/>
      <c r="G21" s="440"/>
    </row>
    <row r="22" spans="2:7" ht="38.25" customHeight="1">
      <c r="B22" s="195" t="s">
        <v>688</v>
      </c>
      <c r="C22" s="435" t="s">
        <v>689</v>
      </c>
      <c r="D22" s="436">
        <v>9117</v>
      </c>
      <c r="E22" s="441">
        <f>E23+E24+E25+E26+E28+E29</f>
        <v>157723</v>
      </c>
      <c r="F22" s="441">
        <f>F23+F24+F25+F26+F28+F29</f>
        <v>34327</v>
      </c>
      <c r="G22" s="441">
        <f>G23+G24+G25+G26+G28+G29</f>
        <v>123396</v>
      </c>
    </row>
    <row r="23" spans="2:9" ht="38.25" customHeight="1">
      <c r="B23" s="190" t="s">
        <v>690</v>
      </c>
      <c r="C23" s="437" t="s">
        <v>691</v>
      </c>
      <c r="D23" s="438">
        <v>9118</v>
      </c>
      <c r="E23" s="439">
        <v>100092</v>
      </c>
      <c r="F23" s="439">
        <v>19728</v>
      </c>
      <c r="G23" s="440">
        <v>80364</v>
      </c>
      <c r="I23" s="297"/>
    </row>
    <row r="24" spans="2:7" ht="48.75" customHeight="1">
      <c r="B24" s="190" t="s">
        <v>692</v>
      </c>
      <c r="C24" s="437" t="s">
        <v>693</v>
      </c>
      <c r="D24" s="438">
        <v>9119</v>
      </c>
      <c r="E24" s="439">
        <v>5278</v>
      </c>
      <c r="F24" s="439">
        <v>0</v>
      </c>
      <c r="G24" s="440">
        <v>5278</v>
      </c>
    </row>
    <row r="25" spans="2:7" ht="55.5" customHeight="1">
      <c r="B25" s="190" t="s">
        <v>692</v>
      </c>
      <c r="C25" s="437" t="s">
        <v>694</v>
      </c>
      <c r="D25" s="443">
        <v>9120</v>
      </c>
      <c r="E25" s="439">
        <f>G25+F25</f>
        <v>45248</v>
      </c>
      <c r="F25" s="439">
        <v>14599</v>
      </c>
      <c r="G25" s="440">
        <v>30649</v>
      </c>
    </row>
    <row r="26" spans="2:7" ht="21" customHeight="1">
      <c r="B26" s="653" t="s">
        <v>695</v>
      </c>
      <c r="C26" s="654" t="s">
        <v>696</v>
      </c>
      <c r="D26" s="656">
        <v>9121</v>
      </c>
      <c r="E26" s="651"/>
      <c r="F26" s="651"/>
      <c r="G26" s="649"/>
    </row>
    <row r="27" spans="2:7" ht="15" customHeight="1">
      <c r="B27" s="653"/>
      <c r="C27" s="655"/>
      <c r="D27" s="656"/>
      <c r="E27" s="651"/>
      <c r="F27" s="651"/>
      <c r="G27" s="649"/>
    </row>
    <row r="28" spans="2:7" ht="39.75" customHeight="1">
      <c r="B28" s="190" t="s">
        <v>695</v>
      </c>
      <c r="C28" s="437" t="s">
        <v>697</v>
      </c>
      <c r="D28" s="443">
        <v>9122</v>
      </c>
      <c r="E28" s="439">
        <v>6807</v>
      </c>
      <c r="F28" s="439">
        <v>0</v>
      </c>
      <c r="G28" s="440">
        <v>6807</v>
      </c>
    </row>
    <row r="29" spans="2:7" ht="48" customHeight="1">
      <c r="B29" s="190" t="s">
        <v>692</v>
      </c>
      <c r="C29" s="444" t="s">
        <v>698</v>
      </c>
      <c r="D29" s="438">
        <v>9123</v>
      </c>
      <c r="E29" s="445">
        <v>298</v>
      </c>
      <c r="F29" s="445">
        <v>0</v>
      </c>
      <c r="G29" s="446">
        <v>298</v>
      </c>
    </row>
    <row r="30" spans="2:7" ht="39.75" customHeight="1">
      <c r="B30" s="195" t="s">
        <v>699</v>
      </c>
      <c r="C30" s="435" t="s">
        <v>700</v>
      </c>
      <c r="D30" s="447">
        <v>9124</v>
      </c>
      <c r="E30" s="441"/>
      <c r="F30" s="441"/>
      <c r="G30" s="442"/>
    </row>
    <row r="31" spans="2:7" ht="24.75" customHeight="1">
      <c r="B31" s="190" t="s">
        <v>701</v>
      </c>
      <c r="C31" s="437" t="s">
        <v>702</v>
      </c>
      <c r="D31" s="438">
        <v>9125</v>
      </c>
      <c r="E31" s="439"/>
      <c r="F31" s="439"/>
      <c r="G31" s="440"/>
    </row>
    <row r="32" spans="2:7" ht="24.75" customHeight="1">
      <c r="B32" s="190" t="s">
        <v>703</v>
      </c>
      <c r="C32" s="448" t="s">
        <v>704</v>
      </c>
      <c r="D32" s="438">
        <v>9126</v>
      </c>
      <c r="E32" s="439"/>
      <c r="F32" s="439"/>
      <c r="G32" s="440"/>
    </row>
    <row r="33" spans="2:7" ht="80.25" customHeight="1">
      <c r="B33" s="653" t="s">
        <v>703</v>
      </c>
      <c r="C33" s="654" t="s">
        <v>705</v>
      </c>
      <c r="D33" s="656">
        <v>9127</v>
      </c>
      <c r="E33" s="651"/>
      <c r="F33" s="651"/>
      <c r="G33" s="649"/>
    </row>
    <row r="34" spans="2:7" ht="42.75" customHeight="1" hidden="1">
      <c r="B34" s="653"/>
      <c r="C34" s="655"/>
      <c r="D34" s="656"/>
      <c r="E34" s="651"/>
      <c r="F34" s="651"/>
      <c r="G34" s="649"/>
    </row>
    <row r="35" spans="2:7" ht="24.75" customHeight="1" hidden="1">
      <c r="B35" s="190" t="s">
        <v>706</v>
      </c>
      <c r="C35" s="437" t="s">
        <v>707</v>
      </c>
      <c r="D35" s="438">
        <v>9128</v>
      </c>
      <c r="E35" s="439"/>
      <c r="F35" s="439"/>
      <c r="G35" s="440"/>
    </row>
    <row r="36" spans="2:7" ht="38.25" customHeight="1">
      <c r="B36" s="190" t="s">
        <v>708</v>
      </c>
      <c r="C36" s="437" t="s">
        <v>709</v>
      </c>
      <c r="D36" s="438">
        <v>9129</v>
      </c>
      <c r="E36" s="439"/>
      <c r="F36" s="439"/>
      <c r="G36" s="440"/>
    </row>
    <row r="37" spans="2:7" ht="24.75" customHeight="1" thickBot="1">
      <c r="B37" s="191" t="s">
        <v>710</v>
      </c>
      <c r="C37" s="449" t="s">
        <v>711</v>
      </c>
      <c r="D37" s="450">
        <v>9130</v>
      </c>
      <c r="E37" s="451"/>
      <c r="F37" s="451"/>
      <c r="G37" s="452"/>
    </row>
    <row r="38" spans="2:7" ht="12.75">
      <c r="B38" s="185"/>
      <c r="C38" s="185"/>
      <c r="D38" s="185"/>
      <c r="E38" s="185"/>
      <c r="F38" s="185"/>
      <c r="G38" s="185"/>
    </row>
    <row r="39" spans="2:7" ht="15.75">
      <c r="B39" s="192" t="s">
        <v>864</v>
      </c>
      <c r="C39" s="193"/>
      <c r="D39" s="193"/>
      <c r="E39" s="647" t="s">
        <v>906</v>
      </c>
      <c r="F39" s="647"/>
      <c r="G39" s="647"/>
    </row>
    <row r="40" spans="2:7" ht="15.75">
      <c r="B40" s="193"/>
      <c r="C40" s="194" t="s">
        <v>712</v>
      </c>
      <c r="D40" s="185"/>
      <c r="E40" s="193"/>
      <c r="F40" s="185"/>
      <c r="G40" s="193"/>
    </row>
    <row r="41" spans="2:7" ht="15.75">
      <c r="B41" s="193"/>
      <c r="C41" s="194"/>
      <c r="D41" s="185"/>
      <c r="E41" s="193"/>
      <c r="F41" s="185"/>
      <c r="G41" s="193"/>
    </row>
    <row r="42" spans="2:7" ht="12.75" customHeight="1">
      <c r="B42" s="652" t="s">
        <v>717</v>
      </c>
      <c r="C42" s="652"/>
      <c r="D42" s="652"/>
      <c r="E42" s="652"/>
      <c r="F42" s="652"/>
      <c r="G42" s="652"/>
    </row>
    <row r="43" spans="2:7" ht="12.75">
      <c r="B43" s="652"/>
      <c r="C43" s="652"/>
      <c r="D43" s="652"/>
      <c r="E43" s="652"/>
      <c r="F43" s="652"/>
      <c r="G43" s="652"/>
    </row>
    <row r="44" spans="2:7" ht="12.75">
      <c r="B44" s="208"/>
      <c r="C44" s="208"/>
      <c r="D44" s="208"/>
      <c r="E44" s="208"/>
      <c r="F44" s="208"/>
      <c r="G44" s="208"/>
    </row>
    <row r="45" spans="2:7" ht="12.75">
      <c r="B45" s="208"/>
      <c r="C45" s="208"/>
      <c r="D45" s="208"/>
      <c r="E45" s="208"/>
      <c r="F45" s="208"/>
      <c r="G45" s="208"/>
    </row>
    <row r="46" spans="2:7" ht="12.75">
      <c r="B46" s="208"/>
      <c r="C46" s="208"/>
      <c r="D46" s="208"/>
      <c r="E46" s="208"/>
      <c r="F46" s="208"/>
      <c r="G46" s="208"/>
    </row>
    <row r="47" spans="2:7" ht="12.75">
      <c r="B47" s="208"/>
      <c r="C47" s="208"/>
      <c r="D47" s="208"/>
      <c r="E47" s="208"/>
      <c r="F47" s="208"/>
      <c r="G47" s="208"/>
    </row>
    <row r="48" spans="2:7" ht="12.75">
      <c r="B48" s="208"/>
      <c r="C48" s="208"/>
      <c r="D48" s="208"/>
      <c r="E48" s="208"/>
      <c r="F48" s="208"/>
      <c r="G48" s="208"/>
    </row>
    <row r="49" spans="2:7" ht="12.75">
      <c r="B49" s="208"/>
      <c r="C49" s="208"/>
      <c r="D49" s="208"/>
      <c r="E49" s="208"/>
      <c r="F49" s="208"/>
      <c r="G49" s="208"/>
    </row>
    <row r="50" spans="2:7" ht="12.75">
      <c r="B50" s="208"/>
      <c r="C50" s="208"/>
      <c r="D50" s="208"/>
      <c r="E50" s="208"/>
      <c r="F50" s="208"/>
      <c r="G50" s="208"/>
    </row>
    <row r="51" spans="2:7" ht="12.75">
      <c r="B51" s="208"/>
      <c r="C51" s="208"/>
      <c r="D51" s="208"/>
      <c r="E51" s="208"/>
      <c r="F51" s="208"/>
      <c r="G51" s="208"/>
    </row>
    <row r="52" spans="2:7" ht="12.75">
      <c r="B52" s="208"/>
      <c r="C52" s="208"/>
      <c r="D52" s="208"/>
      <c r="E52" s="208"/>
      <c r="F52" s="208"/>
      <c r="G52" s="208"/>
    </row>
    <row r="53" spans="2:7" ht="12.75">
      <c r="B53" s="208"/>
      <c r="C53" s="208"/>
      <c r="D53" s="208"/>
      <c r="E53" s="208"/>
      <c r="F53" s="208"/>
      <c r="G53" s="208"/>
    </row>
    <row r="54" spans="2:7" ht="12.75">
      <c r="B54" s="208"/>
      <c r="C54" s="208"/>
      <c r="D54" s="208"/>
      <c r="E54" s="208"/>
      <c r="F54" s="208"/>
      <c r="G54" s="208"/>
    </row>
    <row r="55" spans="2:7" ht="12.75">
      <c r="B55" s="208"/>
      <c r="C55" s="208"/>
      <c r="D55" s="208"/>
      <c r="E55" s="208"/>
      <c r="F55" s="208"/>
      <c r="G55" s="208"/>
    </row>
    <row r="56" spans="2:7" ht="12.75">
      <c r="B56" s="208"/>
      <c r="C56" s="208"/>
      <c r="D56" s="208"/>
      <c r="E56" s="208"/>
      <c r="F56" s="208"/>
      <c r="G56" s="208"/>
    </row>
    <row r="57" spans="2:7" ht="12.75">
      <c r="B57" s="208"/>
      <c r="C57" s="208"/>
      <c r="D57" s="208"/>
      <c r="E57" s="208"/>
      <c r="F57" s="208"/>
      <c r="G57" s="208"/>
    </row>
    <row r="58" spans="2:7" ht="12.75">
      <c r="B58" s="208"/>
      <c r="C58" s="208"/>
      <c r="D58" s="208"/>
      <c r="E58" s="208"/>
      <c r="F58" s="208"/>
      <c r="G58" s="208"/>
    </row>
    <row r="59" spans="2:7" ht="12.75">
      <c r="B59" s="208"/>
      <c r="C59" s="208"/>
      <c r="D59" s="208"/>
      <c r="E59" s="208"/>
      <c r="F59" s="208"/>
      <c r="G59" s="208"/>
    </row>
    <row r="60" spans="2:7" ht="12.75">
      <c r="B60" s="208"/>
      <c r="C60" s="208"/>
      <c r="D60" s="208"/>
      <c r="E60" s="208"/>
      <c r="F60" s="208"/>
      <c r="G60" s="208"/>
    </row>
    <row r="61" spans="2:7" ht="12.75">
      <c r="B61" s="208"/>
      <c r="C61" s="208"/>
      <c r="D61" s="208"/>
      <c r="E61" s="208"/>
      <c r="F61" s="208"/>
      <c r="G61" s="208"/>
    </row>
    <row r="62" spans="2:7" ht="12.75">
      <c r="B62" s="208"/>
      <c r="C62" s="208"/>
      <c r="D62" s="208"/>
      <c r="E62" s="208"/>
      <c r="F62" s="208"/>
      <c r="G62" s="208"/>
    </row>
    <row r="63" spans="2:7" ht="12.75">
      <c r="B63" s="208"/>
      <c r="C63" s="208"/>
      <c r="D63" s="208"/>
      <c r="E63" s="208"/>
      <c r="F63" s="208"/>
      <c r="G63" s="208"/>
    </row>
    <row r="64" spans="2:7" ht="12.75">
      <c r="B64" s="208"/>
      <c r="C64" s="208"/>
      <c r="D64" s="208"/>
      <c r="E64" s="208"/>
      <c r="F64" s="208"/>
      <c r="G64" s="208"/>
    </row>
    <row r="65" spans="2:7" ht="12.75">
      <c r="B65" s="208"/>
      <c r="C65" s="208"/>
      <c r="D65" s="208"/>
      <c r="E65" s="208"/>
      <c r="F65" s="208"/>
      <c r="G65" s="208"/>
    </row>
    <row r="66" spans="2:7" ht="12.75">
      <c r="B66" s="208"/>
      <c r="C66" s="208"/>
      <c r="D66" s="208"/>
      <c r="E66" s="208"/>
      <c r="F66" s="208"/>
      <c r="G66" s="208"/>
    </row>
    <row r="67" spans="2:7" ht="12.75">
      <c r="B67" s="208"/>
      <c r="C67" s="208"/>
      <c r="D67" s="208"/>
      <c r="E67" s="208"/>
      <c r="F67" s="208"/>
      <c r="G67" s="208"/>
    </row>
    <row r="68" spans="2:7" ht="12.75">
      <c r="B68" s="208"/>
      <c r="C68" s="208"/>
      <c r="D68" s="208"/>
      <c r="E68" s="208"/>
      <c r="F68" s="208"/>
      <c r="G68" s="208"/>
    </row>
    <row r="69" spans="2:7" ht="12.75">
      <c r="B69" s="208"/>
      <c r="C69" s="208"/>
      <c r="D69" s="208"/>
      <c r="E69" s="208"/>
      <c r="F69" s="208"/>
      <c r="G69" s="208"/>
    </row>
    <row r="70" spans="2:7" ht="12.75">
      <c r="B70" s="208"/>
      <c r="C70" s="208"/>
      <c r="D70" s="208"/>
      <c r="E70" s="208"/>
      <c r="F70" s="208"/>
      <c r="G70" s="208"/>
    </row>
    <row r="71" spans="2:7" ht="12.75">
      <c r="B71" s="208"/>
      <c r="C71" s="208"/>
      <c r="D71" s="208"/>
      <c r="E71" s="208"/>
      <c r="F71" s="208"/>
      <c r="G71" s="208"/>
    </row>
    <row r="72" spans="2:7" ht="12.75">
      <c r="B72" s="208"/>
      <c r="C72" s="208"/>
      <c r="D72" s="208"/>
      <c r="E72" s="208"/>
      <c r="F72" s="208"/>
      <c r="G72" s="208"/>
    </row>
    <row r="73" spans="2:7" ht="12.75">
      <c r="B73" s="208"/>
      <c r="C73" s="208"/>
      <c r="D73" s="208"/>
      <c r="E73" s="208"/>
      <c r="F73" s="208"/>
      <c r="G73" s="208"/>
    </row>
    <row r="74" spans="2:7" ht="12.75">
      <c r="B74" s="208"/>
      <c r="C74" s="208"/>
      <c r="D74" s="208"/>
      <c r="E74" s="208"/>
      <c r="F74" s="208"/>
      <c r="G74" s="208"/>
    </row>
    <row r="75" spans="2:7" ht="12.75">
      <c r="B75" s="208"/>
      <c r="C75" s="208"/>
      <c r="D75" s="208"/>
      <c r="E75" s="208"/>
      <c r="F75" s="208"/>
      <c r="G75" s="208"/>
    </row>
    <row r="76" spans="2:7" ht="12.75">
      <c r="B76" s="208"/>
      <c r="C76" s="208"/>
      <c r="D76" s="208"/>
      <c r="E76" s="208"/>
      <c r="F76" s="208"/>
      <c r="G76" s="208"/>
    </row>
  </sheetData>
  <sheetProtection/>
  <mergeCells count="29">
    <mergeCell ref="B26:B27"/>
    <mergeCell ref="C26:C27"/>
    <mergeCell ref="D26:D27"/>
    <mergeCell ref="B5:G5"/>
    <mergeCell ref="B6:G6"/>
    <mergeCell ref="B9:B10"/>
    <mergeCell ref="C9:C10"/>
    <mergeCell ref="D9:D10"/>
    <mergeCell ref="E9:E10"/>
    <mergeCell ref="F33:F34"/>
    <mergeCell ref="G33:G34"/>
    <mergeCell ref="F26:F27"/>
    <mergeCell ref="F9:F10"/>
    <mergeCell ref="B12:B13"/>
    <mergeCell ref="C12:C13"/>
    <mergeCell ref="D12:D13"/>
    <mergeCell ref="E12:E13"/>
    <mergeCell ref="F12:F13"/>
    <mergeCell ref="G9:G10"/>
    <mergeCell ref="E39:G39"/>
    <mergeCell ref="A3:B3"/>
    <mergeCell ref="G26:G27"/>
    <mergeCell ref="G12:G13"/>
    <mergeCell ref="E26:E27"/>
    <mergeCell ref="B42:G43"/>
    <mergeCell ref="B33:B34"/>
    <mergeCell ref="C33:C34"/>
    <mergeCell ref="D33:D34"/>
    <mergeCell ref="E33:E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I150"/>
  <sheetViews>
    <sheetView zoomScale="60" zoomScaleNormal="60" zoomScalePageLayoutView="0" workbookViewId="0" topLeftCell="A1">
      <selection activeCell="I143" sqref="I143"/>
    </sheetView>
  </sheetViews>
  <sheetFormatPr defaultColWidth="9.140625" defaultRowHeight="12.75"/>
  <cols>
    <col min="1" max="1" width="9.140625" style="32" customWidth="1"/>
    <col min="2" max="2" width="25.7109375" style="32" customWidth="1"/>
    <col min="3" max="3" width="95.57421875" style="32" customWidth="1"/>
    <col min="4" max="4" width="9.8515625" style="32" customWidth="1"/>
    <col min="5" max="7" width="20.7109375" style="32" customWidth="1"/>
    <col min="8" max="8" width="20.7109375" style="35" customWidth="1"/>
    <col min="9" max="9" width="20.7109375" style="36" customWidth="1"/>
    <col min="10" max="16384" width="9.140625" style="32" customWidth="1"/>
  </cols>
  <sheetData>
    <row r="2" spans="2:4" s="2" customFormat="1" ht="18.75">
      <c r="B2" s="522" t="s">
        <v>899</v>
      </c>
      <c r="C2" s="522"/>
      <c r="D2" s="32"/>
    </row>
    <row r="3" spans="2:9" s="2" customFormat="1" ht="18.75">
      <c r="B3" s="522" t="s">
        <v>744</v>
      </c>
      <c r="C3" s="522"/>
      <c r="D3" s="32"/>
      <c r="I3" s="5" t="s">
        <v>646</v>
      </c>
    </row>
    <row r="5" spans="2:9" ht="30" customHeight="1">
      <c r="B5" s="524" t="s">
        <v>941</v>
      </c>
      <c r="C5" s="524"/>
      <c r="D5" s="524"/>
      <c r="E5" s="524"/>
      <c r="F5" s="524"/>
      <c r="G5" s="524"/>
      <c r="H5" s="524"/>
      <c r="I5" s="524"/>
    </row>
    <row r="6" spans="2:9" ht="26.25" customHeight="1" thickBot="1">
      <c r="B6" s="33"/>
      <c r="C6" s="34"/>
      <c r="D6" s="34"/>
      <c r="E6" s="34"/>
      <c r="F6" s="34"/>
      <c r="G6" s="34"/>
      <c r="I6" s="120" t="s">
        <v>283</v>
      </c>
    </row>
    <row r="7" spans="2:9" s="60" customFormat="1" ht="42" customHeight="1">
      <c r="B7" s="530" t="s">
        <v>87</v>
      </c>
      <c r="C7" s="532" t="s">
        <v>88</v>
      </c>
      <c r="D7" s="520" t="s">
        <v>130</v>
      </c>
      <c r="E7" s="518" t="s">
        <v>938</v>
      </c>
      <c r="F7" s="525" t="s">
        <v>939</v>
      </c>
      <c r="G7" s="518" t="s">
        <v>877</v>
      </c>
      <c r="H7" s="527"/>
      <c r="I7" s="528" t="s">
        <v>940</v>
      </c>
    </row>
    <row r="8" spans="2:9" s="61" customFormat="1" ht="55.5" customHeight="1" thickBot="1">
      <c r="B8" s="531"/>
      <c r="C8" s="533"/>
      <c r="D8" s="521"/>
      <c r="E8" s="519"/>
      <c r="F8" s="526"/>
      <c r="G8" s="125" t="s">
        <v>95</v>
      </c>
      <c r="H8" s="125" t="s">
        <v>96</v>
      </c>
      <c r="I8" s="529"/>
    </row>
    <row r="9" spans="2:9" s="63" customFormat="1" ht="34.5" customHeight="1">
      <c r="B9" s="122"/>
      <c r="C9" s="123" t="s">
        <v>89</v>
      </c>
      <c r="D9" s="124"/>
      <c r="E9" s="201"/>
      <c r="F9" s="201"/>
      <c r="G9" s="201"/>
      <c r="H9" s="202"/>
      <c r="I9" s="197"/>
    </row>
    <row r="10" spans="2:9" s="63" customFormat="1" ht="34.5" customHeight="1">
      <c r="B10" s="86">
        <v>0</v>
      </c>
      <c r="C10" s="82" t="s">
        <v>284</v>
      </c>
      <c r="D10" s="83" t="s">
        <v>148</v>
      </c>
      <c r="E10" s="203"/>
      <c r="F10" s="203"/>
      <c r="G10" s="203"/>
      <c r="H10" s="204"/>
      <c r="I10" s="198"/>
    </row>
    <row r="11" spans="2:9" s="63" customFormat="1" ht="34.5" customHeight="1">
      <c r="B11" s="86"/>
      <c r="C11" s="82" t="s">
        <v>285</v>
      </c>
      <c r="D11" s="83" t="s">
        <v>149</v>
      </c>
      <c r="E11" s="281">
        <f>E12+E19+E28+E33+E43</f>
        <v>181225</v>
      </c>
      <c r="F11" s="282">
        <f>F12+F19+F28+F43</f>
        <v>216695</v>
      </c>
      <c r="G11" s="282">
        <f>G12+G19+G28+G43</f>
        <v>200270</v>
      </c>
      <c r="H11" s="282">
        <f>H12+H19+H28+H43+H35</f>
        <v>183087</v>
      </c>
      <c r="I11" s="294">
        <f>H11/G11*100</f>
        <v>91.42008288810106</v>
      </c>
    </row>
    <row r="12" spans="2:9" s="63" customFormat="1" ht="34.5" customHeight="1">
      <c r="B12" s="86">
        <v>1</v>
      </c>
      <c r="C12" s="82" t="s">
        <v>286</v>
      </c>
      <c r="D12" s="83" t="s">
        <v>150</v>
      </c>
      <c r="E12" s="281">
        <f>E13+E14+E15+E16+E17+E18</f>
        <v>1490</v>
      </c>
      <c r="F12" s="283">
        <f>F13+F14+F15+F16+F17+F18</f>
        <v>5200</v>
      </c>
      <c r="G12" s="281">
        <f>G13+G14+G15+G16+G17+G18</f>
        <v>472</v>
      </c>
      <c r="H12" s="281">
        <f>H13+H14+H15+H16+H17+H18</f>
        <v>1999</v>
      </c>
      <c r="I12" s="294">
        <f>H12/G12*100</f>
        <v>423.5169491525424</v>
      </c>
    </row>
    <row r="13" spans="2:9" s="63" customFormat="1" ht="34.5" customHeight="1">
      <c r="B13" s="86" t="s">
        <v>287</v>
      </c>
      <c r="C13" s="84" t="s">
        <v>288</v>
      </c>
      <c r="D13" s="83" t="s">
        <v>151</v>
      </c>
      <c r="E13" s="281"/>
      <c r="F13" s="283"/>
      <c r="G13" s="281"/>
      <c r="H13" s="284"/>
      <c r="I13" s="294"/>
    </row>
    <row r="14" spans="2:9" s="63" customFormat="1" ht="34.5" customHeight="1">
      <c r="B14" s="86" t="s">
        <v>289</v>
      </c>
      <c r="C14" s="84" t="s">
        <v>290</v>
      </c>
      <c r="D14" s="83" t="s">
        <v>152</v>
      </c>
      <c r="E14" s="281">
        <v>1490</v>
      </c>
      <c r="F14" s="283">
        <v>5200</v>
      </c>
      <c r="G14" s="281">
        <v>472</v>
      </c>
      <c r="H14" s="285">
        <v>1999</v>
      </c>
      <c r="I14" s="294">
        <f>H14/G14*100</f>
        <v>423.5169491525424</v>
      </c>
    </row>
    <row r="15" spans="2:9" s="63" customFormat="1" ht="34.5" customHeight="1">
      <c r="B15" s="86" t="s">
        <v>291</v>
      </c>
      <c r="C15" s="84" t="s">
        <v>292</v>
      </c>
      <c r="D15" s="83" t="s">
        <v>153</v>
      </c>
      <c r="E15" s="281"/>
      <c r="F15" s="283"/>
      <c r="G15" s="281"/>
      <c r="H15" s="284"/>
      <c r="I15" s="294"/>
    </row>
    <row r="16" spans="2:9" s="63" customFormat="1" ht="34.5" customHeight="1">
      <c r="B16" s="87" t="s">
        <v>293</v>
      </c>
      <c r="C16" s="84" t="s">
        <v>294</v>
      </c>
      <c r="D16" s="83" t="s">
        <v>154</v>
      </c>
      <c r="E16" s="281"/>
      <c r="F16" s="283"/>
      <c r="G16" s="281"/>
      <c r="H16" s="284"/>
      <c r="I16" s="294"/>
    </row>
    <row r="17" spans="2:9" s="63" customFormat="1" ht="34.5" customHeight="1">
      <c r="B17" s="87" t="s">
        <v>295</v>
      </c>
      <c r="C17" s="84" t="s">
        <v>296</v>
      </c>
      <c r="D17" s="83" t="s">
        <v>155</v>
      </c>
      <c r="E17" s="281"/>
      <c r="F17" s="283"/>
      <c r="G17" s="281"/>
      <c r="H17" s="284"/>
      <c r="I17" s="294"/>
    </row>
    <row r="18" spans="2:9" s="63" customFormat="1" ht="34.5" customHeight="1">
      <c r="B18" s="87" t="s">
        <v>297</v>
      </c>
      <c r="C18" s="84" t="s">
        <v>298</v>
      </c>
      <c r="D18" s="83" t="s">
        <v>648</v>
      </c>
      <c r="E18" s="281"/>
      <c r="F18" s="283"/>
      <c r="G18" s="281"/>
      <c r="H18" s="285"/>
      <c r="I18" s="294"/>
    </row>
    <row r="19" spans="2:9" s="63" customFormat="1" ht="34.5" customHeight="1">
      <c r="B19" s="88">
        <v>2</v>
      </c>
      <c r="C19" s="82" t="s">
        <v>299</v>
      </c>
      <c r="D19" s="83" t="s">
        <v>133</v>
      </c>
      <c r="E19" s="281">
        <f>E20+E21+E22+E23+E24+E25+E26+E27</f>
        <v>179328</v>
      </c>
      <c r="F19" s="283">
        <f>F20+F21+F22+F23+F24+F25+F26+F27</f>
        <v>211495</v>
      </c>
      <c r="G19" s="281">
        <f>G20+G21+G22+G23+G24+G25+G26+G27</f>
        <v>199798</v>
      </c>
      <c r="H19" s="281">
        <f>H20+H21+H22+H23+H24+H25+H26+H27</f>
        <v>180681</v>
      </c>
      <c r="I19" s="294">
        <f>H19/G19*100</f>
        <v>90.43183615451606</v>
      </c>
    </row>
    <row r="20" spans="2:9" s="63" customFormat="1" ht="34.5" customHeight="1">
      <c r="B20" s="86" t="s">
        <v>300</v>
      </c>
      <c r="C20" s="84" t="s">
        <v>301</v>
      </c>
      <c r="D20" s="83" t="s">
        <v>132</v>
      </c>
      <c r="E20" s="281">
        <v>2622</v>
      </c>
      <c r="F20" s="283">
        <v>2622</v>
      </c>
      <c r="G20" s="281">
        <v>2622</v>
      </c>
      <c r="H20" s="284">
        <v>2622</v>
      </c>
      <c r="I20" s="294">
        <f>H20/G20*100</f>
        <v>100</v>
      </c>
    </row>
    <row r="21" spans="2:9" s="63" customFormat="1" ht="34.5" customHeight="1">
      <c r="B21" s="87" t="s">
        <v>302</v>
      </c>
      <c r="C21" s="84" t="s">
        <v>303</v>
      </c>
      <c r="D21" s="83" t="s">
        <v>90</v>
      </c>
      <c r="E21" s="281">
        <v>101363</v>
      </c>
      <c r="F21" s="283">
        <v>109271</v>
      </c>
      <c r="G21" s="281">
        <v>109271</v>
      </c>
      <c r="H21" s="285">
        <v>99756</v>
      </c>
      <c r="I21" s="294">
        <f>H21/G21*100</f>
        <v>91.29229164188119</v>
      </c>
    </row>
    <row r="22" spans="2:9" s="63" customFormat="1" ht="34.5" customHeight="1">
      <c r="B22" s="86" t="s">
        <v>304</v>
      </c>
      <c r="C22" s="84" t="s">
        <v>305</v>
      </c>
      <c r="D22" s="83" t="s">
        <v>156</v>
      </c>
      <c r="E22" s="281">
        <v>19056</v>
      </c>
      <c r="F22" s="283">
        <v>42000</v>
      </c>
      <c r="G22" s="281">
        <v>31303</v>
      </c>
      <c r="H22" s="284">
        <v>22038</v>
      </c>
      <c r="I22" s="294">
        <f>H22/G22*100</f>
        <v>70.40219787240841</v>
      </c>
    </row>
    <row r="23" spans="2:9" s="63" customFormat="1" ht="34.5" customHeight="1">
      <c r="B23" s="86" t="s">
        <v>306</v>
      </c>
      <c r="C23" s="84" t="s">
        <v>307</v>
      </c>
      <c r="D23" s="83" t="s">
        <v>157</v>
      </c>
      <c r="E23" s="281">
        <v>2505</v>
      </c>
      <c r="F23" s="283">
        <v>1772</v>
      </c>
      <c r="G23" s="281">
        <v>1772</v>
      </c>
      <c r="H23" s="284">
        <v>2483</v>
      </c>
      <c r="I23" s="294">
        <f>H23/G23*100</f>
        <v>140.12415349887132</v>
      </c>
    </row>
    <row r="24" spans="2:9" s="63" customFormat="1" ht="34.5" customHeight="1">
      <c r="B24" s="86" t="s">
        <v>308</v>
      </c>
      <c r="C24" s="84" t="s">
        <v>309</v>
      </c>
      <c r="D24" s="83" t="s">
        <v>158</v>
      </c>
      <c r="E24" s="281"/>
      <c r="F24" s="283"/>
      <c r="G24" s="281"/>
      <c r="H24" s="285"/>
      <c r="I24" s="294"/>
    </row>
    <row r="25" spans="2:9" s="63" customFormat="1" ht="34.5" customHeight="1">
      <c r="B25" s="86" t="s">
        <v>310</v>
      </c>
      <c r="C25" s="84" t="s">
        <v>311</v>
      </c>
      <c r="D25" s="83" t="s">
        <v>134</v>
      </c>
      <c r="E25" s="281">
        <v>38710</v>
      </c>
      <c r="F25" s="283">
        <v>38710</v>
      </c>
      <c r="G25" s="281">
        <v>38710</v>
      </c>
      <c r="H25" s="284">
        <v>38710</v>
      </c>
      <c r="I25" s="294">
        <f>H25/G25*100</f>
        <v>100</v>
      </c>
    </row>
    <row r="26" spans="2:9" s="63" customFormat="1" ht="34.5" customHeight="1">
      <c r="B26" s="86" t="s">
        <v>312</v>
      </c>
      <c r="C26" s="84" t="s">
        <v>313</v>
      </c>
      <c r="D26" s="83" t="s">
        <v>159</v>
      </c>
      <c r="E26" s="281">
        <v>15072</v>
      </c>
      <c r="F26" s="283">
        <v>17120</v>
      </c>
      <c r="G26" s="281">
        <v>16120</v>
      </c>
      <c r="H26" s="284">
        <v>15072</v>
      </c>
      <c r="I26" s="294">
        <f>H26/G26*100</f>
        <v>93.49875930521092</v>
      </c>
    </row>
    <row r="27" spans="2:9" s="63" customFormat="1" ht="34.5" customHeight="1">
      <c r="B27" s="86" t="s">
        <v>314</v>
      </c>
      <c r="C27" s="84" t="s">
        <v>315</v>
      </c>
      <c r="D27" s="83" t="s">
        <v>131</v>
      </c>
      <c r="E27" s="281"/>
      <c r="F27" s="283"/>
      <c r="G27" s="281"/>
      <c r="H27" s="284"/>
      <c r="I27" s="294"/>
    </row>
    <row r="28" spans="2:9" s="63" customFormat="1" ht="34.5" customHeight="1">
      <c r="B28" s="88">
        <v>3</v>
      </c>
      <c r="C28" s="82" t="s">
        <v>316</v>
      </c>
      <c r="D28" s="83" t="s">
        <v>141</v>
      </c>
      <c r="E28" s="281"/>
      <c r="F28" s="286"/>
      <c r="G28" s="281"/>
      <c r="H28" s="284"/>
      <c r="I28" s="294"/>
    </row>
    <row r="29" spans="2:9" s="63" customFormat="1" ht="34.5" customHeight="1">
      <c r="B29" s="86" t="s">
        <v>317</v>
      </c>
      <c r="C29" s="84" t="s">
        <v>318</v>
      </c>
      <c r="D29" s="83" t="s">
        <v>160</v>
      </c>
      <c r="E29" s="281"/>
      <c r="F29" s="286"/>
      <c r="G29" s="281"/>
      <c r="H29" s="284"/>
      <c r="I29" s="294"/>
    </row>
    <row r="30" spans="2:9" s="63" customFormat="1" ht="34.5" customHeight="1">
      <c r="B30" s="87" t="s">
        <v>319</v>
      </c>
      <c r="C30" s="84" t="s">
        <v>320</v>
      </c>
      <c r="D30" s="83" t="s">
        <v>161</v>
      </c>
      <c r="E30" s="281"/>
      <c r="F30" s="286"/>
      <c r="G30" s="281"/>
      <c r="H30" s="284"/>
      <c r="I30" s="294"/>
    </row>
    <row r="31" spans="2:9" s="63" customFormat="1" ht="34.5" customHeight="1">
      <c r="B31" s="87" t="s">
        <v>321</v>
      </c>
      <c r="C31" s="84" t="s">
        <v>322</v>
      </c>
      <c r="D31" s="83" t="s">
        <v>162</v>
      </c>
      <c r="E31" s="281"/>
      <c r="F31" s="286"/>
      <c r="G31" s="281"/>
      <c r="H31" s="285"/>
      <c r="I31" s="294"/>
    </row>
    <row r="32" spans="2:9" s="63" customFormat="1" ht="34.5" customHeight="1">
      <c r="B32" s="87" t="s">
        <v>323</v>
      </c>
      <c r="C32" s="84" t="s">
        <v>324</v>
      </c>
      <c r="D32" s="83" t="s">
        <v>163</v>
      </c>
      <c r="E32" s="281"/>
      <c r="F32" s="286"/>
      <c r="G32" s="281"/>
      <c r="H32" s="284"/>
      <c r="I32" s="294"/>
    </row>
    <row r="33" spans="2:9" s="63" customFormat="1" ht="34.5" customHeight="1">
      <c r="B33" s="89" t="s">
        <v>325</v>
      </c>
      <c r="C33" s="82" t="s">
        <v>326</v>
      </c>
      <c r="D33" s="83" t="s">
        <v>164</v>
      </c>
      <c r="E33" s="281">
        <f>E34+E35+E36+E37+E38+E39+E40+E41+E42</f>
        <v>407</v>
      </c>
      <c r="F33" s="283">
        <v>407</v>
      </c>
      <c r="G33" s="281">
        <f>G34+G35+G36+G37+G38+G39+G40+G41+G42</f>
        <v>407</v>
      </c>
      <c r="H33" s="281">
        <f>H34+H35+H36+H37+H38+H39+H40+H41+H42</f>
        <v>407</v>
      </c>
      <c r="I33" s="294">
        <f>H33/G33*100</f>
        <v>100</v>
      </c>
    </row>
    <row r="34" spans="2:9" s="63" customFormat="1" ht="34.5" customHeight="1">
      <c r="B34" s="87" t="s">
        <v>327</v>
      </c>
      <c r="C34" s="84" t="s">
        <v>328</v>
      </c>
      <c r="D34" s="83" t="s">
        <v>165</v>
      </c>
      <c r="E34" s="281"/>
      <c r="F34" s="283"/>
      <c r="G34" s="281"/>
      <c r="H34" s="284"/>
      <c r="I34" s="294"/>
    </row>
    <row r="35" spans="2:9" s="63" customFormat="1" ht="34.5" customHeight="1">
      <c r="B35" s="87" t="s">
        <v>329</v>
      </c>
      <c r="C35" s="84" t="s">
        <v>330</v>
      </c>
      <c r="D35" s="83" t="s">
        <v>331</v>
      </c>
      <c r="E35" s="281">
        <v>407</v>
      </c>
      <c r="F35" s="283">
        <v>407</v>
      </c>
      <c r="G35" s="281">
        <v>407</v>
      </c>
      <c r="H35" s="285">
        <v>407</v>
      </c>
      <c r="I35" s="294">
        <f>H35/G35*100</f>
        <v>100</v>
      </c>
    </row>
    <row r="36" spans="2:9" s="63" customFormat="1" ht="34.5" customHeight="1">
      <c r="B36" s="87" t="s">
        <v>332</v>
      </c>
      <c r="C36" s="84" t="s">
        <v>333</v>
      </c>
      <c r="D36" s="83" t="s">
        <v>334</v>
      </c>
      <c r="E36" s="281"/>
      <c r="F36" s="283"/>
      <c r="G36" s="281"/>
      <c r="H36" s="285"/>
      <c r="I36" s="294"/>
    </row>
    <row r="37" spans="2:9" s="63" customFormat="1" ht="34.5" customHeight="1">
      <c r="B37" s="87" t="s">
        <v>335</v>
      </c>
      <c r="C37" s="84" t="s">
        <v>336</v>
      </c>
      <c r="D37" s="83" t="s">
        <v>337</v>
      </c>
      <c r="E37" s="281"/>
      <c r="F37" s="283"/>
      <c r="G37" s="281"/>
      <c r="H37" s="284"/>
      <c r="I37" s="294"/>
    </row>
    <row r="38" spans="2:9" s="63" customFormat="1" ht="34.5" customHeight="1">
      <c r="B38" s="87" t="s">
        <v>335</v>
      </c>
      <c r="C38" s="84" t="s">
        <v>338</v>
      </c>
      <c r="D38" s="83" t="s">
        <v>339</v>
      </c>
      <c r="E38" s="281"/>
      <c r="F38" s="283"/>
      <c r="G38" s="281"/>
      <c r="H38" s="284"/>
      <c r="I38" s="294"/>
    </row>
    <row r="39" spans="2:9" s="63" customFormat="1" ht="34.5" customHeight="1">
      <c r="B39" s="87" t="s">
        <v>340</v>
      </c>
      <c r="C39" s="84" t="s">
        <v>341</v>
      </c>
      <c r="D39" s="83" t="s">
        <v>342</v>
      </c>
      <c r="E39" s="281"/>
      <c r="F39" s="283"/>
      <c r="G39" s="281"/>
      <c r="H39" s="284"/>
      <c r="I39" s="294"/>
    </row>
    <row r="40" spans="2:9" s="63" customFormat="1" ht="34.5" customHeight="1">
      <c r="B40" s="87" t="s">
        <v>340</v>
      </c>
      <c r="C40" s="84" t="s">
        <v>343</v>
      </c>
      <c r="D40" s="83" t="s">
        <v>344</v>
      </c>
      <c r="E40" s="281"/>
      <c r="F40" s="283"/>
      <c r="G40" s="281"/>
      <c r="H40" s="284"/>
      <c r="I40" s="294"/>
    </row>
    <row r="41" spans="2:9" s="63" customFormat="1" ht="34.5" customHeight="1">
      <c r="B41" s="87" t="s">
        <v>345</v>
      </c>
      <c r="C41" s="84" t="s">
        <v>346</v>
      </c>
      <c r="D41" s="83" t="s">
        <v>347</v>
      </c>
      <c r="E41" s="281"/>
      <c r="F41" s="283"/>
      <c r="G41" s="281"/>
      <c r="H41" s="284"/>
      <c r="I41" s="294"/>
    </row>
    <row r="42" spans="2:9" s="63" customFormat="1" ht="34.5" customHeight="1">
      <c r="B42" s="87" t="s">
        <v>348</v>
      </c>
      <c r="C42" s="84" t="s">
        <v>349</v>
      </c>
      <c r="D42" s="83" t="s">
        <v>350</v>
      </c>
      <c r="E42" s="281"/>
      <c r="F42" s="283"/>
      <c r="G42" s="281"/>
      <c r="H42" s="284"/>
      <c r="I42" s="294"/>
    </row>
    <row r="43" spans="2:9" s="63" customFormat="1" ht="34.5" customHeight="1">
      <c r="B43" s="89">
        <v>5</v>
      </c>
      <c r="C43" s="82" t="s">
        <v>351</v>
      </c>
      <c r="D43" s="83" t="s">
        <v>352</v>
      </c>
      <c r="E43" s="281"/>
      <c r="F43" s="283"/>
      <c r="G43" s="281"/>
      <c r="H43" s="284"/>
      <c r="I43" s="294"/>
    </row>
    <row r="44" spans="2:9" s="63" customFormat="1" ht="34.5" customHeight="1">
      <c r="B44" s="87" t="s">
        <v>353</v>
      </c>
      <c r="C44" s="84" t="s">
        <v>354</v>
      </c>
      <c r="D44" s="83" t="s">
        <v>355</v>
      </c>
      <c r="E44" s="281"/>
      <c r="F44" s="283"/>
      <c r="G44" s="281"/>
      <c r="H44" s="284"/>
      <c r="I44" s="294"/>
    </row>
    <row r="45" spans="2:9" s="63" customFormat="1" ht="34.5" customHeight="1">
      <c r="B45" s="87" t="s">
        <v>356</v>
      </c>
      <c r="C45" s="84" t="s">
        <v>357</v>
      </c>
      <c r="D45" s="83" t="s">
        <v>358</v>
      </c>
      <c r="E45" s="281"/>
      <c r="F45" s="283"/>
      <c r="G45" s="281"/>
      <c r="H45" s="284"/>
      <c r="I45" s="294"/>
    </row>
    <row r="46" spans="2:9" s="63" customFormat="1" ht="34.5" customHeight="1">
      <c r="B46" s="87" t="s">
        <v>359</v>
      </c>
      <c r="C46" s="84" t="s">
        <v>360</v>
      </c>
      <c r="D46" s="83" t="s">
        <v>361</v>
      </c>
      <c r="E46" s="281"/>
      <c r="F46" s="283"/>
      <c r="G46" s="281"/>
      <c r="H46" s="285"/>
      <c r="I46" s="294"/>
    </row>
    <row r="47" spans="2:9" s="63" customFormat="1" ht="34.5" customHeight="1">
      <c r="B47" s="87" t="s">
        <v>662</v>
      </c>
      <c r="C47" s="84" t="s">
        <v>362</v>
      </c>
      <c r="D47" s="83" t="s">
        <v>363</v>
      </c>
      <c r="E47" s="281"/>
      <c r="F47" s="283"/>
      <c r="G47" s="281"/>
      <c r="H47" s="284"/>
      <c r="I47" s="294"/>
    </row>
    <row r="48" spans="2:9" s="63" customFormat="1" ht="34.5" customHeight="1">
      <c r="B48" s="87" t="s">
        <v>364</v>
      </c>
      <c r="C48" s="84" t="s">
        <v>365</v>
      </c>
      <c r="D48" s="83" t="s">
        <v>366</v>
      </c>
      <c r="E48" s="281"/>
      <c r="F48" s="283"/>
      <c r="G48" s="281"/>
      <c r="H48" s="285"/>
      <c r="I48" s="294"/>
    </row>
    <row r="49" spans="2:9" s="63" customFormat="1" ht="34.5" customHeight="1">
      <c r="B49" s="87" t="s">
        <v>367</v>
      </c>
      <c r="C49" s="84" t="s">
        <v>368</v>
      </c>
      <c r="D49" s="83" t="s">
        <v>369</v>
      </c>
      <c r="E49" s="281"/>
      <c r="F49" s="283"/>
      <c r="G49" s="281"/>
      <c r="H49" s="284"/>
      <c r="I49" s="294"/>
    </row>
    <row r="50" spans="2:9" s="63" customFormat="1" ht="34.5" customHeight="1">
      <c r="B50" s="87" t="s">
        <v>370</v>
      </c>
      <c r="C50" s="84" t="s">
        <v>371</v>
      </c>
      <c r="D50" s="83" t="s">
        <v>372</v>
      </c>
      <c r="E50" s="281"/>
      <c r="F50" s="282"/>
      <c r="G50" s="281"/>
      <c r="H50" s="284"/>
      <c r="I50" s="294"/>
    </row>
    <row r="51" spans="2:9" s="63" customFormat="1" ht="34.5" customHeight="1">
      <c r="B51" s="89">
        <v>288</v>
      </c>
      <c r="C51" s="82" t="s">
        <v>188</v>
      </c>
      <c r="D51" s="83" t="s">
        <v>373</v>
      </c>
      <c r="E51" s="281">
        <v>80</v>
      </c>
      <c r="F51" s="282"/>
      <c r="G51" s="281"/>
      <c r="H51" s="285">
        <v>80</v>
      </c>
      <c r="I51" s="294"/>
    </row>
    <row r="52" spans="2:9" s="63" customFormat="1" ht="34.5" customHeight="1">
      <c r="B52" s="89"/>
      <c r="C52" s="82" t="s">
        <v>374</v>
      </c>
      <c r="D52" s="83" t="s">
        <v>375</v>
      </c>
      <c r="E52" s="281">
        <f>E53+E60+E68+E69+E70+E71+E77+E78+E79</f>
        <v>155595</v>
      </c>
      <c r="F52" s="283">
        <f>F53+F60+F68+F69+F70+F71+F77+F78+F79</f>
        <v>180172</v>
      </c>
      <c r="G52" s="281">
        <f>G53+G60+G68+G69+G70+G71+G77+G78+G79</f>
        <v>161922</v>
      </c>
      <c r="H52" s="281">
        <f>H53+H60+H68+H69+H70+H71+H77+H78+H79</f>
        <v>151440</v>
      </c>
      <c r="I52" s="294">
        <f>H52/G52*100</f>
        <v>93.52651276540557</v>
      </c>
    </row>
    <row r="53" spans="2:9" s="63" customFormat="1" ht="34.5" customHeight="1">
      <c r="B53" s="89" t="s">
        <v>376</v>
      </c>
      <c r="C53" s="82" t="s">
        <v>377</v>
      </c>
      <c r="D53" s="83" t="s">
        <v>378</v>
      </c>
      <c r="E53" s="281">
        <f>E54+E55+E56+E57+E58+E59</f>
        <v>14025</v>
      </c>
      <c r="F53" s="283">
        <f>F54+F55+F56+F57+F58+F59</f>
        <v>25200</v>
      </c>
      <c r="G53" s="281">
        <f>G54+G55+G56+G57+G58+G59</f>
        <v>6150</v>
      </c>
      <c r="H53" s="281">
        <f>H54+H55+H56+H57+H58+H59</f>
        <v>14953</v>
      </c>
      <c r="I53" s="294">
        <f>H53/G53*100</f>
        <v>243.1382113821138</v>
      </c>
    </row>
    <row r="54" spans="2:9" s="63" customFormat="1" ht="34.5" customHeight="1">
      <c r="B54" s="87">
        <v>10</v>
      </c>
      <c r="C54" s="84" t="s">
        <v>379</v>
      </c>
      <c r="D54" s="83" t="s">
        <v>380</v>
      </c>
      <c r="E54" s="281">
        <v>12377</v>
      </c>
      <c r="F54" s="283">
        <v>23000</v>
      </c>
      <c r="G54" s="281">
        <v>5900</v>
      </c>
      <c r="H54" s="284">
        <v>13513</v>
      </c>
      <c r="I54" s="294">
        <f>H54/G54*100</f>
        <v>229.03389830508476</v>
      </c>
    </row>
    <row r="55" spans="2:9" s="63" customFormat="1" ht="34.5" customHeight="1">
      <c r="B55" s="87">
        <v>11</v>
      </c>
      <c r="C55" s="84" t="s">
        <v>381</v>
      </c>
      <c r="D55" s="83" t="s">
        <v>382</v>
      </c>
      <c r="E55" s="281"/>
      <c r="F55" s="283"/>
      <c r="G55" s="281"/>
      <c r="H55" s="284"/>
      <c r="I55" s="294"/>
    </row>
    <row r="56" spans="2:9" s="63" customFormat="1" ht="34.5" customHeight="1">
      <c r="B56" s="87">
        <v>12</v>
      </c>
      <c r="C56" s="84" t="s">
        <v>383</v>
      </c>
      <c r="D56" s="83" t="s">
        <v>384</v>
      </c>
      <c r="E56" s="281"/>
      <c r="F56" s="283"/>
      <c r="G56" s="281"/>
      <c r="H56" s="284"/>
      <c r="I56" s="294"/>
    </row>
    <row r="57" spans="2:9" s="63" customFormat="1" ht="34.5" customHeight="1">
      <c r="B57" s="87">
        <v>13</v>
      </c>
      <c r="C57" s="84" t="s">
        <v>385</v>
      </c>
      <c r="D57" s="83" t="s">
        <v>386</v>
      </c>
      <c r="E57" s="281">
        <v>1097</v>
      </c>
      <c r="F57" s="283">
        <v>1000</v>
      </c>
      <c r="G57" s="281">
        <v>250</v>
      </c>
      <c r="H57" s="284">
        <v>751</v>
      </c>
      <c r="I57" s="294">
        <f>H57/G57*100</f>
        <v>300.4</v>
      </c>
    </row>
    <row r="58" spans="2:9" s="63" customFormat="1" ht="34.5" customHeight="1">
      <c r="B58" s="87">
        <v>14</v>
      </c>
      <c r="C58" s="84" t="s">
        <v>387</v>
      </c>
      <c r="D58" s="83" t="s">
        <v>388</v>
      </c>
      <c r="E58" s="281">
        <v>409</v>
      </c>
      <c r="F58" s="282">
        <v>1200</v>
      </c>
      <c r="G58" s="281"/>
      <c r="H58" s="284">
        <v>409</v>
      </c>
      <c r="I58" s="294"/>
    </row>
    <row r="59" spans="2:9" s="63" customFormat="1" ht="34.5" customHeight="1">
      <c r="B59" s="87">
        <v>15</v>
      </c>
      <c r="C59" s="85" t="s">
        <v>389</v>
      </c>
      <c r="D59" s="83" t="s">
        <v>390</v>
      </c>
      <c r="E59" s="281">
        <v>142</v>
      </c>
      <c r="F59" s="282"/>
      <c r="G59" s="281"/>
      <c r="H59" s="285">
        <v>280</v>
      </c>
      <c r="I59" s="294"/>
    </row>
    <row r="60" spans="2:9" s="63" customFormat="1" ht="34.5" customHeight="1">
      <c r="B60" s="89"/>
      <c r="C60" s="82" t="s">
        <v>391</v>
      </c>
      <c r="D60" s="83" t="s">
        <v>392</v>
      </c>
      <c r="E60" s="281">
        <f>E61+E62+E63+E64+E65+E66+E67</f>
        <v>114247</v>
      </c>
      <c r="F60" s="283">
        <f>F61+F62+F63+F64+F65+F66+F67</f>
        <v>131000</v>
      </c>
      <c r="G60" s="281">
        <f>G61+G62+G63+G64+G65+G66+G67</f>
        <v>142000</v>
      </c>
      <c r="H60" s="281">
        <f>H61+H62+H63+H64+H65+H66+H67</f>
        <v>123097</v>
      </c>
      <c r="I60" s="294">
        <f>H60/G60*100</f>
        <v>86.68802816901409</v>
      </c>
    </row>
    <row r="61" spans="2:9" s="62" customFormat="1" ht="34.5" customHeight="1">
      <c r="B61" s="87" t="s">
        <v>393</v>
      </c>
      <c r="C61" s="84" t="s">
        <v>394</v>
      </c>
      <c r="D61" s="83" t="s">
        <v>395</v>
      </c>
      <c r="E61" s="281"/>
      <c r="F61" s="283"/>
      <c r="G61" s="293"/>
      <c r="H61" s="284"/>
      <c r="I61" s="294"/>
    </row>
    <row r="62" spans="2:9" s="62" customFormat="1" ht="34.5" customHeight="1">
      <c r="B62" s="87" t="s">
        <v>396</v>
      </c>
      <c r="C62" s="84" t="s">
        <v>397</v>
      </c>
      <c r="D62" s="83" t="s">
        <v>398</v>
      </c>
      <c r="E62" s="287"/>
      <c r="F62" s="283"/>
      <c r="G62" s="287"/>
      <c r="H62" s="288"/>
      <c r="I62" s="294"/>
    </row>
    <row r="63" spans="2:9" s="63" customFormat="1" ht="34.5" customHeight="1">
      <c r="B63" s="87" t="s">
        <v>399</v>
      </c>
      <c r="C63" s="84" t="s">
        <v>400</v>
      </c>
      <c r="D63" s="83" t="s">
        <v>401</v>
      </c>
      <c r="E63" s="289"/>
      <c r="F63" s="283"/>
      <c r="G63" s="287"/>
      <c r="H63" s="289"/>
      <c r="I63" s="294"/>
    </row>
    <row r="64" spans="2:9" s="62" customFormat="1" ht="34.5" customHeight="1">
      <c r="B64" s="87" t="s">
        <v>402</v>
      </c>
      <c r="C64" s="84" t="s">
        <v>403</v>
      </c>
      <c r="D64" s="83" t="s">
        <v>404</v>
      </c>
      <c r="E64" s="281"/>
      <c r="F64" s="283"/>
      <c r="G64" s="281"/>
      <c r="H64" s="281"/>
      <c r="I64" s="294"/>
    </row>
    <row r="65" spans="2:9" ht="34.5" customHeight="1">
      <c r="B65" s="87" t="s">
        <v>405</v>
      </c>
      <c r="C65" s="84" t="s">
        <v>406</v>
      </c>
      <c r="D65" s="83" t="s">
        <v>407</v>
      </c>
      <c r="E65" s="287">
        <v>114247</v>
      </c>
      <c r="F65" s="283">
        <v>131000</v>
      </c>
      <c r="G65" s="287">
        <v>142000</v>
      </c>
      <c r="H65" s="288">
        <v>123097</v>
      </c>
      <c r="I65" s="294">
        <f>H65/G65*100</f>
        <v>86.68802816901409</v>
      </c>
    </row>
    <row r="66" spans="2:9" ht="34.5" customHeight="1">
      <c r="B66" s="87" t="s">
        <v>408</v>
      </c>
      <c r="C66" s="84" t="s">
        <v>409</v>
      </c>
      <c r="D66" s="83" t="s">
        <v>410</v>
      </c>
      <c r="E66" s="287"/>
      <c r="F66" s="283"/>
      <c r="G66" s="287"/>
      <c r="H66" s="288"/>
      <c r="I66" s="294"/>
    </row>
    <row r="67" spans="2:9" ht="34.5" customHeight="1">
      <c r="B67" s="87" t="s">
        <v>411</v>
      </c>
      <c r="C67" s="84" t="s">
        <v>412</v>
      </c>
      <c r="D67" s="83" t="s">
        <v>413</v>
      </c>
      <c r="E67" s="287"/>
      <c r="F67" s="283"/>
      <c r="G67" s="287"/>
      <c r="H67" s="288"/>
      <c r="I67" s="294"/>
    </row>
    <row r="68" spans="2:9" ht="34.5" customHeight="1">
      <c r="B68" s="89">
        <v>21</v>
      </c>
      <c r="C68" s="82" t="s">
        <v>414</v>
      </c>
      <c r="D68" s="83" t="s">
        <v>415</v>
      </c>
      <c r="E68" s="287"/>
      <c r="F68" s="283"/>
      <c r="G68" s="287"/>
      <c r="H68" s="288"/>
      <c r="I68" s="294"/>
    </row>
    <row r="69" spans="2:9" ht="34.5" customHeight="1">
      <c r="B69" s="89">
        <v>22</v>
      </c>
      <c r="C69" s="82" t="s">
        <v>416</v>
      </c>
      <c r="D69" s="83" t="s">
        <v>417</v>
      </c>
      <c r="E69" s="287">
        <v>5207</v>
      </c>
      <c r="F69" s="283">
        <v>5172</v>
      </c>
      <c r="G69" s="287">
        <v>5172</v>
      </c>
      <c r="H69" s="288">
        <v>5190</v>
      </c>
      <c r="I69" s="294">
        <f>H69/G69*100</f>
        <v>100.34802784222738</v>
      </c>
    </row>
    <row r="70" spans="2:9" ht="34.5" customHeight="1">
      <c r="B70" s="89">
        <v>236</v>
      </c>
      <c r="C70" s="82" t="s">
        <v>418</v>
      </c>
      <c r="D70" s="83" t="s">
        <v>419</v>
      </c>
      <c r="E70" s="287"/>
      <c r="F70" s="283"/>
      <c r="G70" s="287"/>
      <c r="H70" s="288"/>
      <c r="I70" s="294"/>
    </row>
    <row r="71" spans="2:9" ht="34.5" customHeight="1">
      <c r="B71" s="89" t="s">
        <v>420</v>
      </c>
      <c r="C71" s="82" t="s">
        <v>421</v>
      </c>
      <c r="D71" s="83" t="s">
        <v>422</v>
      </c>
      <c r="E71" s="287">
        <f>E72+E73+E74+E75+E76</f>
        <v>525</v>
      </c>
      <c r="F71" s="287"/>
      <c r="G71" s="287"/>
      <c r="H71" s="287">
        <f>H72+H73+H74+H75+H76</f>
        <v>5</v>
      </c>
      <c r="I71" s="294"/>
    </row>
    <row r="72" spans="2:9" ht="34.5" customHeight="1">
      <c r="B72" s="87" t="s">
        <v>423</v>
      </c>
      <c r="C72" s="84" t="s">
        <v>424</v>
      </c>
      <c r="D72" s="83" t="s">
        <v>425</v>
      </c>
      <c r="E72" s="287"/>
      <c r="F72" s="283"/>
      <c r="G72" s="287"/>
      <c r="H72" s="288"/>
      <c r="I72" s="294"/>
    </row>
    <row r="73" spans="2:9" ht="34.5" customHeight="1">
      <c r="B73" s="87" t="s">
        <v>426</v>
      </c>
      <c r="C73" s="84" t="s">
        <v>427</v>
      </c>
      <c r="D73" s="83" t="s">
        <v>428</v>
      </c>
      <c r="E73" s="287"/>
      <c r="F73" s="283"/>
      <c r="G73" s="287"/>
      <c r="H73" s="288"/>
      <c r="I73" s="294"/>
    </row>
    <row r="74" spans="2:9" ht="34.5" customHeight="1">
      <c r="B74" s="87" t="s">
        <v>429</v>
      </c>
      <c r="C74" s="84" t="s">
        <v>430</v>
      </c>
      <c r="D74" s="83" t="s">
        <v>431</v>
      </c>
      <c r="E74" s="287">
        <v>525</v>
      </c>
      <c r="F74" s="283"/>
      <c r="G74" s="287"/>
      <c r="H74" s="288">
        <v>5</v>
      </c>
      <c r="I74" s="294"/>
    </row>
    <row r="75" spans="2:9" ht="34.5" customHeight="1">
      <c r="B75" s="87" t="s">
        <v>432</v>
      </c>
      <c r="C75" s="84" t="s">
        <v>433</v>
      </c>
      <c r="D75" s="83" t="s">
        <v>434</v>
      </c>
      <c r="E75" s="287"/>
      <c r="F75" s="283"/>
      <c r="G75" s="287"/>
      <c r="H75" s="288"/>
      <c r="I75" s="294"/>
    </row>
    <row r="76" spans="2:9" ht="34.5" customHeight="1">
      <c r="B76" s="87" t="s">
        <v>435</v>
      </c>
      <c r="C76" s="84" t="s">
        <v>436</v>
      </c>
      <c r="D76" s="83" t="s">
        <v>437</v>
      </c>
      <c r="E76" s="287"/>
      <c r="F76" s="283"/>
      <c r="G76" s="287"/>
      <c r="H76" s="288"/>
      <c r="I76" s="294"/>
    </row>
    <row r="77" spans="2:9" ht="34.5" customHeight="1">
      <c r="B77" s="89">
        <v>24</v>
      </c>
      <c r="C77" s="82" t="s">
        <v>438</v>
      </c>
      <c r="D77" s="83" t="s">
        <v>439</v>
      </c>
      <c r="E77" s="287">
        <v>20951</v>
      </c>
      <c r="F77" s="283">
        <v>18600</v>
      </c>
      <c r="G77" s="287">
        <v>8500</v>
      </c>
      <c r="H77" s="288">
        <v>7943</v>
      </c>
      <c r="I77" s="294">
        <f>H77/G77*100</f>
        <v>93.44705882352942</v>
      </c>
    </row>
    <row r="78" spans="2:9" ht="34.5" customHeight="1">
      <c r="B78" s="89">
        <v>27</v>
      </c>
      <c r="C78" s="82" t="s">
        <v>440</v>
      </c>
      <c r="D78" s="83" t="s">
        <v>441</v>
      </c>
      <c r="E78" s="287">
        <v>407</v>
      </c>
      <c r="F78" s="283"/>
      <c r="G78" s="287"/>
      <c r="H78" s="288"/>
      <c r="I78" s="294"/>
    </row>
    <row r="79" spans="2:9" ht="34.5" customHeight="1">
      <c r="B79" s="89" t="s">
        <v>442</v>
      </c>
      <c r="C79" s="82" t="s">
        <v>443</v>
      </c>
      <c r="D79" s="83" t="s">
        <v>444</v>
      </c>
      <c r="E79" s="287">
        <v>233</v>
      </c>
      <c r="F79" s="282">
        <v>200</v>
      </c>
      <c r="G79" s="287">
        <v>100</v>
      </c>
      <c r="H79" s="288">
        <v>252</v>
      </c>
      <c r="I79" s="294">
        <f>H79/G79*100</f>
        <v>252</v>
      </c>
    </row>
    <row r="80" spans="2:9" ht="34.5" customHeight="1">
      <c r="B80" s="89"/>
      <c r="C80" s="82" t="s">
        <v>445</v>
      </c>
      <c r="D80" s="83" t="s">
        <v>446</v>
      </c>
      <c r="E80" s="287">
        <f>E10+E11+E51+E52</f>
        <v>336900</v>
      </c>
      <c r="F80" s="283">
        <f>F10+F11+F51+F52</f>
        <v>396867</v>
      </c>
      <c r="G80" s="287">
        <f>G10+G11+G51+G52</f>
        <v>362192</v>
      </c>
      <c r="H80" s="287">
        <f>H10+H11+H51+H52</f>
        <v>334607</v>
      </c>
      <c r="I80" s="294">
        <f>H80/G80*100</f>
        <v>92.38387374652119</v>
      </c>
    </row>
    <row r="81" spans="2:9" ht="34.5" customHeight="1">
      <c r="B81" s="89">
        <v>88</v>
      </c>
      <c r="C81" s="82" t="s">
        <v>447</v>
      </c>
      <c r="D81" s="83" t="s">
        <v>448</v>
      </c>
      <c r="E81" s="287">
        <v>132645</v>
      </c>
      <c r="F81" s="283">
        <v>132234</v>
      </c>
      <c r="G81" s="287">
        <v>133278</v>
      </c>
      <c r="H81" s="288">
        <v>133278</v>
      </c>
      <c r="I81" s="294">
        <f>H81/G81*100</f>
        <v>100</v>
      </c>
    </row>
    <row r="82" spans="2:9" ht="34.5" customHeight="1">
      <c r="B82" s="89"/>
      <c r="C82" s="82" t="s">
        <v>94</v>
      </c>
      <c r="D82" s="79"/>
      <c r="E82" s="287"/>
      <c r="F82" s="290"/>
      <c r="G82" s="287"/>
      <c r="H82" s="288"/>
      <c r="I82" s="294"/>
    </row>
    <row r="83" spans="2:9" ht="34.5" customHeight="1">
      <c r="B83" s="89"/>
      <c r="C83" s="82" t="s">
        <v>449</v>
      </c>
      <c r="D83" s="83" t="s">
        <v>450</v>
      </c>
      <c r="E83" s="287">
        <f>E84+E93-E94+E95+E96+E97-E98+E99+E102-E103</f>
        <v>182355</v>
      </c>
      <c r="F83" s="290">
        <f>F84+F93-F94+F95+F96+F97-F98+F99+F102-F103</f>
        <v>184440</v>
      </c>
      <c r="G83" s="287">
        <f>G84+G93-G94+G95+G96+G97-G98+G99+G102-G103</f>
        <v>184292</v>
      </c>
      <c r="H83" s="287">
        <f>H84+H93-H94+H95+H96+H97-H98+H99+H102-H103</f>
        <v>184274</v>
      </c>
      <c r="I83" s="294">
        <f>H83/G83*100</f>
        <v>99.99023289128122</v>
      </c>
    </row>
    <row r="84" spans="2:9" ht="34.5" customHeight="1">
      <c r="B84" s="89">
        <v>30</v>
      </c>
      <c r="C84" s="82" t="s">
        <v>451</v>
      </c>
      <c r="D84" s="83" t="s">
        <v>452</v>
      </c>
      <c r="E84" s="287">
        <f>E85+E86+E87+E88+E89+E90+E91+E92</f>
        <v>227796</v>
      </c>
      <c r="F84" s="290">
        <f>F85+F86+F87+F88+F89+F90+F91+F92</f>
        <v>227796</v>
      </c>
      <c r="G84" s="287">
        <f>G85+G86+G87+G88+G89+G90+G91+G92</f>
        <v>227796</v>
      </c>
      <c r="H84" s="287">
        <f>H85+H86+H87+H88+H89+H90+H91+H92</f>
        <v>227796</v>
      </c>
      <c r="I84" s="294">
        <f>H84/G84*100</f>
        <v>100</v>
      </c>
    </row>
    <row r="85" spans="2:9" ht="34.5" customHeight="1">
      <c r="B85" s="87">
        <v>300</v>
      </c>
      <c r="C85" s="84" t="s">
        <v>453</v>
      </c>
      <c r="D85" s="83" t="s">
        <v>454</v>
      </c>
      <c r="E85" s="287"/>
      <c r="F85" s="290"/>
      <c r="G85" s="287"/>
      <c r="H85" s="288"/>
      <c r="I85" s="294"/>
    </row>
    <row r="86" spans="2:9" ht="34.5" customHeight="1">
      <c r="B86" s="87">
        <v>301</v>
      </c>
      <c r="C86" s="84" t="s">
        <v>455</v>
      </c>
      <c r="D86" s="83" t="s">
        <v>456</v>
      </c>
      <c r="E86" s="287"/>
      <c r="F86" s="290"/>
      <c r="G86" s="287"/>
      <c r="H86" s="288"/>
      <c r="I86" s="294"/>
    </row>
    <row r="87" spans="2:9" ht="34.5" customHeight="1">
      <c r="B87" s="87">
        <v>302</v>
      </c>
      <c r="C87" s="84" t="s">
        <v>457</v>
      </c>
      <c r="D87" s="83" t="s">
        <v>458</v>
      </c>
      <c r="E87" s="287"/>
      <c r="F87" s="290"/>
      <c r="G87" s="287"/>
      <c r="H87" s="288"/>
      <c r="I87" s="294"/>
    </row>
    <row r="88" spans="2:9" ht="34.5" customHeight="1">
      <c r="B88" s="87">
        <v>303</v>
      </c>
      <c r="C88" s="84" t="s">
        <v>459</v>
      </c>
      <c r="D88" s="83" t="s">
        <v>460</v>
      </c>
      <c r="E88" s="287">
        <v>225666</v>
      </c>
      <c r="F88" s="290">
        <v>225666</v>
      </c>
      <c r="G88" s="287">
        <v>225666</v>
      </c>
      <c r="H88" s="288">
        <v>225666</v>
      </c>
      <c r="I88" s="294">
        <f>H88/G88*100</f>
        <v>100</v>
      </c>
    </row>
    <row r="89" spans="2:9" ht="34.5" customHeight="1">
      <c r="B89" s="87">
        <v>304</v>
      </c>
      <c r="C89" s="84" t="s">
        <v>461</v>
      </c>
      <c r="D89" s="83" t="s">
        <v>462</v>
      </c>
      <c r="E89" s="287"/>
      <c r="F89" s="290"/>
      <c r="G89" s="287"/>
      <c r="H89" s="288"/>
      <c r="I89" s="294"/>
    </row>
    <row r="90" spans="2:9" ht="34.5" customHeight="1">
      <c r="B90" s="87">
        <v>305</v>
      </c>
      <c r="C90" s="84" t="s">
        <v>463</v>
      </c>
      <c r="D90" s="83" t="s">
        <v>464</v>
      </c>
      <c r="E90" s="287"/>
      <c r="F90" s="290"/>
      <c r="G90" s="287"/>
      <c r="H90" s="288"/>
      <c r="I90" s="294"/>
    </row>
    <row r="91" spans="2:9" ht="34.5" customHeight="1">
      <c r="B91" s="87">
        <v>306</v>
      </c>
      <c r="C91" s="84" t="s">
        <v>465</v>
      </c>
      <c r="D91" s="83" t="s">
        <v>466</v>
      </c>
      <c r="E91" s="287"/>
      <c r="F91" s="290"/>
      <c r="G91" s="287"/>
      <c r="H91" s="288"/>
      <c r="I91" s="294"/>
    </row>
    <row r="92" spans="2:9" ht="34.5" customHeight="1">
      <c r="B92" s="87">
        <v>309</v>
      </c>
      <c r="C92" s="84" t="s">
        <v>467</v>
      </c>
      <c r="D92" s="83" t="s">
        <v>468</v>
      </c>
      <c r="E92" s="287">
        <v>2130</v>
      </c>
      <c r="F92" s="290">
        <v>2130</v>
      </c>
      <c r="G92" s="287">
        <v>2130</v>
      </c>
      <c r="H92" s="288">
        <v>2130</v>
      </c>
      <c r="I92" s="294">
        <f>H92/G92*100</f>
        <v>100</v>
      </c>
    </row>
    <row r="93" spans="2:9" ht="34.5" customHeight="1">
      <c r="B93" s="89">
        <v>31</v>
      </c>
      <c r="C93" s="82" t="s">
        <v>469</v>
      </c>
      <c r="D93" s="83" t="s">
        <v>470</v>
      </c>
      <c r="E93" s="287"/>
      <c r="F93" s="290"/>
      <c r="G93" s="287"/>
      <c r="H93" s="288"/>
      <c r="I93" s="294"/>
    </row>
    <row r="94" spans="2:9" ht="34.5" customHeight="1">
      <c r="B94" s="89" t="s">
        <v>471</v>
      </c>
      <c r="C94" s="82" t="s">
        <v>472</v>
      </c>
      <c r="D94" s="83" t="s">
        <v>473</v>
      </c>
      <c r="E94" s="287"/>
      <c r="F94" s="290"/>
      <c r="G94" s="287"/>
      <c r="H94" s="288"/>
      <c r="I94" s="294"/>
    </row>
    <row r="95" spans="2:9" ht="34.5" customHeight="1">
      <c r="B95" s="89">
        <v>32</v>
      </c>
      <c r="C95" s="82" t="s">
        <v>474</v>
      </c>
      <c r="D95" s="83" t="s">
        <v>475</v>
      </c>
      <c r="E95" s="287"/>
      <c r="F95" s="290"/>
      <c r="G95" s="287"/>
      <c r="H95" s="288"/>
      <c r="I95" s="294"/>
    </row>
    <row r="96" spans="2:9" ht="57.75" customHeight="1">
      <c r="B96" s="89">
        <v>330</v>
      </c>
      <c r="C96" s="82" t="s">
        <v>476</v>
      </c>
      <c r="D96" s="83" t="s">
        <v>477</v>
      </c>
      <c r="E96" s="287"/>
      <c r="F96" s="290"/>
      <c r="G96" s="287"/>
      <c r="H96" s="288"/>
      <c r="I96" s="294"/>
    </row>
    <row r="97" spans="2:9" ht="63" customHeight="1">
      <c r="B97" s="89" t="s">
        <v>478</v>
      </c>
      <c r="C97" s="82" t="s">
        <v>479</v>
      </c>
      <c r="D97" s="83" t="s">
        <v>480</v>
      </c>
      <c r="E97" s="287"/>
      <c r="F97" s="290"/>
      <c r="G97" s="287"/>
      <c r="H97" s="288"/>
      <c r="I97" s="294"/>
    </row>
    <row r="98" spans="2:9" ht="62.25" customHeight="1">
      <c r="B98" s="89" t="s">
        <v>478</v>
      </c>
      <c r="C98" s="82" t="s">
        <v>481</v>
      </c>
      <c r="D98" s="83" t="s">
        <v>482</v>
      </c>
      <c r="E98" s="287"/>
      <c r="F98" s="290"/>
      <c r="G98" s="287"/>
      <c r="H98" s="288"/>
      <c r="I98" s="294"/>
    </row>
    <row r="99" spans="2:9" ht="34.5" customHeight="1">
      <c r="B99" s="89">
        <v>34</v>
      </c>
      <c r="C99" s="82" t="s">
        <v>483</v>
      </c>
      <c r="D99" s="83" t="s">
        <v>484</v>
      </c>
      <c r="E99" s="287">
        <v>51</v>
      </c>
      <c r="F99" s="290">
        <f>F100+F101</f>
        <v>190</v>
      </c>
      <c r="G99" s="290">
        <f>G100+G101</f>
        <v>42</v>
      </c>
      <c r="H99" s="287">
        <v>1970</v>
      </c>
      <c r="I99" s="294">
        <f>H99/G99*100</f>
        <v>4690.476190476191</v>
      </c>
    </row>
    <row r="100" spans="2:9" ht="34.5" customHeight="1">
      <c r="B100" s="87">
        <v>340</v>
      </c>
      <c r="C100" s="84" t="s">
        <v>485</v>
      </c>
      <c r="D100" s="83" t="s">
        <v>486</v>
      </c>
      <c r="E100" s="287"/>
      <c r="F100" s="290">
        <v>42</v>
      </c>
      <c r="G100" s="287">
        <v>42</v>
      </c>
      <c r="H100" s="288">
        <v>51</v>
      </c>
      <c r="I100" s="294">
        <f>H100/G100*100</f>
        <v>121.42857142857142</v>
      </c>
    </row>
    <row r="101" spans="2:9" ht="34.5" customHeight="1">
      <c r="B101" s="87">
        <v>341</v>
      </c>
      <c r="C101" s="84" t="s">
        <v>487</v>
      </c>
      <c r="D101" s="83" t="s">
        <v>488</v>
      </c>
      <c r="E101" s="287">
        <v>51</v>
      </c>
      <c r="F101" s="290">
        <v>148</v>
      </c>
      <c r="G101" s="287"/>
      <c r="H101" s="288">
        <v>1919</v>
      </c>
      <c r="I101" s="294"/>
    </row>
    <row r="102" spans="2:9" ht="34.5" customHeight="1">
      <c r="B102" s="89"/>
      <c r="C102" s="82" t="s">
        <v>489</v>
      </c>
      <c r="D102" s="83" t="s">
        <v>490</v>
      </c>
      <c r="E102" s="287"/>
      <c r="F102" s="290"/>
      <c r="G102" s="287"/>
      <c r="H102" s="288"/>
      <c r="I102" s="294"/>
    </row>
    <row r="103" spans="2:9" ht="34.5" customHeight="1">
      <c r="B103" s="89">
        <v>35</v>
      </c>
      <c r="C103" s="82" t="s">
        <v>491</v>
      </c>
      <c r="D103" s="83" t="s">
        <v>492</v>
      </c>
      <c r="E103" s="287">
        <f>E104-E105</f>
        <v>45492</v>
      </c>
      <c r="F103" s="290">
        <f>F104+F105</f>
        <v>43546</v>
      </c>
      <c r="G103" s="290">
        <f>G104+G105</f>
        <v>43546</v>
      </c>
      <c r="H103" s="288">
        <v>45492</v>
      </c>
      <c r="I103" s="294">
        <f>H103/G103*100</f>
        <v>104.46883755109539</v>
      </c>
    </row>
    <row r="104" spans="2:9" ht="34.5" customHeight="1">
      <c r="B104" s="87">
        <v>350</v>
      </c>
      <c r="C104" s="84" t="s">
        <v>493</v>
      </c>
      <c r="D104" s="83" t="s">
        <v>494</v>
      </c>
      <c r="E104" s="287">
        <v>45492</v>
      </c>
      <c r="F104" s="290">
        <v>43546</v>
      </c>
      <c r="G104" s="287">
        <v>43546</v>
      </c>
      <c r="H104" s="288">
        <v>45492</v>
      </c>
      <c r="I104" s="294">
        <f>H104/G104*100</f>
        <v>104.46883755109539</v>
      </c>
    </row>
    <row r="105" spans="2:9" ht="34.5" customHeight="1">
      <c r="B105" s="87">
        <v>351</v>
      </c>
      <c r="C105" s="84" t="s">
        <v>495</v>
      </c>
      <c r="D105" s="83" t="s">
        <v>496</v>
      </c>
      <c r="E105" s="287"/>
      <c r="F105" s="290"/>
      <c r="G105" s="287"/>
      <c r="H105" s="288"/>
      <c r="I105" s="294"/>
    </row>
    <row r="106" spans="2:9" ht="34.5" customHeight="1">
      <c r="B106" s="89"/>
      <c r="C106" s="82" t="s">
        <v>497</v>
      </c>
      <c r="D106" s="83" t="s">
        <v>498</v>
      </c>
      <c r="E106" s="287">
        <f>E107+E114</f>
        <v>14851</v>
      </c>
      <c r="F106" s="290">
        <f>F107+F114</f>
        <v>8200</v>
      </c>
      <c r="G106" s="287">
        <f>G107+G114</f>
        <v>300</v>
      </c>
      <c r="H106" s="287">
        <f>H107+H114</f>
        <v>14851</v>
      </c>
      <c r="I106" s="294">
        <f>H106/G106*100</f>
        <v>4950.333333333333</v>
      </c>
    </row>
    <row r="107" spans="2:9" ht="34.5" customHeight="1">
      <c r="B107" s="89">
        <v>40</v>
      </c>
      <c r="C107" s="82" t="s">
        <v>499</v>
      </c>
      <c r="D107" s="83" t="s">
        <v>500</v>
      </c>
      <c r="E107" s="287">
        <f>E108+E109+E110+E111+E112+E113</f>
        <v>13445</v>
      </c>
      <c r="F107" s="290">
        <f>F108+F109+F110+F111+F112+F113</f>
        <v>7000</v>
      </c>
      <c r="G107" s="287">
        <f>G108+G109+G110+G111+G112+G113</f>
        <v>0</v>
      </c>
      <c r="H107" s="287">
        <v>13445</v>
      </c>
      <c r="I107" s="294"/>
    </row>
    <row r="108" spans="2:9" ht="34.5" customHeight="1">
      <c r="B108" s="87">
        <v>400</v>
      </c>
      <c r="C108" s="84" t="s">
        <v>501</v>
      </c>
      <c r="D108" s="83" t="s">
        <v>502</v>
      </c>
      <c r="E108" s="287"/>
      <c r="F108" s="290"/>
      <c r="G108" s="287"/>
      <c r="H108" s="288"/>
      <c r="I108" s="294"/>
    </row>
    <row r="109" spans="2:9" ht="34.5" customHeight="1">
      <c r="B109" s="87">
        <v>401</v>
      </c>
      <c r="C109" s="84" t="s">
        <v>503</v>
      </c>
      <c r="D109" s="83" t="s">
        <v>504</v>
      </c>
      <c r="E109" s="287"/>
      <c r="F109" s="290"/>
      <c r="G109" s="287"/>
      <c r="H109" s="288"/>
      <c r="I109" s="294"/>
    </row>
    <row r="110" spans="2:9" ht="34.5" customHeight="1">
      <c r="B110" s="87">
        <v>403</v>
      </c>
      <c r="C110" s="84" t="s">
        <v>505</v>
      </c>
      <c r="D110" s="83" t="s">
        <v>506</v>
      </c>
      <c r="E110" s="287"/>
      <c r="F110" s="290"/>
      <c r="G110" s="287"/>
      <c r="H110" s="288"/>
      <c r="I110" s="294"/>
    </row>
    <row r="111" spans="2:9" ht="34.5" customHeight="1">
      <c r="B111" s="87">
        <v>404</v>
      </c>
      <c r="C111" s="84" t="s">
        <v>507</v>
      </c>
      <c r="D111" s="83" t="s">
        <v>508</v>
      </c>
      <c r="E111" s="287">
        <v>6660</v>
      </c>
      <c r="F111" s="290">
        <v>5000</v>
      </c>
      <c r="G111" s="287">
        <v>0</v>
      </c>
      <c r="H111" s="288">
        <v>6660</v>
      </c>
      <c r="I111" s="294"/>
    </row>
    <row r="112" spans="2:9" ht="34.5" customHeight="1">
      <c r="B112" s="87">
        <v>405</v>
      </c>
      <c r="C112" s="84" t="s">
        <v>509</v>
      </c>
      <c r="D112" s="83" t="s">
        <v>510</v>
      </c>
      <c r="E112" s="287">
        <v>1436</v>
      </c>
      <c r="F112" s="290">
        <v>2000</v>
      </c>
      <c r="G112" s="287">
        <v>0</v>
      </c>
      <c r="H112" s="288">
        <v>1436</v>
      </c>
      <c r="I112" s="294"/>
    </row>
    <row r="113" spans="2:9" ht="34.5" customHeight="1">
      <c r="B113" s="87" t="s">
        <v>511</v>
      </c>
      <c r="C113" s="84" t="s">
        <v>512</v>
      </c>
      <c r="D113" s="83" t="s">
        <v>513</v>
      </c>
      <c r="E113" s="287">
        <v>5349</v>
      </c>
      <c r="F113" s="290"/>
      <c r="G113" s="287">
        <v>0</v>
      </c>
      <c r="H113" s="288">
        <v>5349</v>
      </c>
      <c r="I113" s="294"/>
    </row>
    <row r="114" spans="2:9" ht="34.5" customHeight="1">
      <c r="B114" s="89">
        <v>41</v>
      </c>
      <c r="C114" s="82" t="s">
        <v>514</v>
      </c>
      <c r="D114" s="83" t="s">
        <v>515</v>
      </c>
      <c r="E114" s="287">
        <f>E115+E116+E117+E118+E119+E120+E121+E122</f>
        <v>1406</v>
      </c>
      <c r="F114" s="290">
        <f>F115+F117+F118+F119+F120+F121+F122</f>
        <v>1200</v>
      </c>
      <c r="G114" s="287">
        <f>G115+G116+G117+G118+G119+G120+G121+G122</f>
        <v>300</v>
      </c>
      <c r="H114" s="287">
        <f>H115+H116+H117+H118+H119+H120+H121+H122</f>
        <v>1406</v>
      </c>
      <c r="I114" s="294">
        <f>H114/G114*100</f>
        <v>468.66666666666663</v>
      </c>
    </row>
    <row r="115" spans="2:9" ht="34.5" customHeight="1">
      <c r="B115" s="87">
        <v>410</v>
      </c>
      <c r="C115" s="84" t="s">
        <v>516</v>
      </c>
      <c r="D115" s="83" t="s">
        <v>517</v>
      </c>
      <c r="E115" s="287"/>
      <c r="F115" s="290"/>
      <c r="G115" s="287"/>
      <c r="H115" s="288"/>
      <c r="I115" s="294"/>
    </row>
    <row r="116" spans="2:9" ht="34.5" customHeight="1">
      <c r="B116" s="87">
        <v>411</v>
      </c>
      <c r="C116" s="84" t="s">
        <v>518</v>
      </c>
      <c r="D116" s="83" t="s">
        <v>519</v>
      </c>
      <c r="E116" s="287"/>
      <c r="F116" s="290"/>
      <c r="G116" s="287"/>
      <c r="H116" s="288"/>
      <c r="I116" s="294"/>
    </row>
    <row r="117" spans="2:9" ht="34.5" customHeight="1">
      <c r="B117" s="87">
        <v>412</v>
      </c>
      <c r="C117" s="84" t="s">
        <v>520</v>
      </c>
      <c r="D117" s="83" t="s">
        <v>521</v>
      </c>
      <c r="E117" s="287"/>
      <c r="F117" s="290"/>
      <c r="G117" s="287"/>
      <c r="H117" s="288"/>
      <c r="I117" s="294"/>
    </row>
    <row r="118" spans="2:9" ht="34.5" customHeight="1">
      <c r="B118" s="87">
        <v>413</v>
      </c>
      <c r="C118" s="84" t="s">
        <v>522</v>
      </c>
      <c r="D118" s="83" t="s">
        <v>523</v>
      </c>
      <c r="E118" s="287"/>
      <c r="F118" s="290"/>
      <c r="G118" s="287"/>
      <c r="H118" s="288"/>
      <c r="I118" s="294"/>
    </row>
    <row r="119" spans="2:9" ht="34.5" customHeight="1">
      <c r="B119" s="87">
        <v>414</v>
      </c>
      <c r="C119" s="84" t="s">
        <v>524</v>
      </c>
      <c r="D119" s="83" t="s">
        <v>525</v>
      </c>
      <c r="E119" s="287">
        <v>1216</v>
      </c>
      <c r="F119" s="290">
        <v>900</v>
      </c>
      <c r="G119" s="287">
        <v>225</v>
      </c>
      <c r="H119" s="288">
        <v>1216</v>
      </c>
      <c r="I119" s="294">
        <f>H119/G119*100</f>
        <v>540.4444444444445</v>
      </c>
    </row>
    <row r="120" spans="2:9" ht="34.5" customHeight="1">
      <c r="B120" s="87">
        <v>415</v>
      </c>
      <c r="C120" s="84" t="s">
        <v>526</v>
      </c>
      <c r="D120" s="83" t="s">
        <v>527</v>
      </c>
      <c r="E120" s="287"/>
      <c r="F120" s="290"/>
      <c r="G120" s="287"/>
      <c r="H120" s="288"/>
      <c r="I120" s="294"/>
    </row>
    <row r="121" spans="2:9" ht="34.5" customHeight="1">
      <c r="B121" s="87">
        <v>416</v>
      </c>
      <c r="C121" s="84" t="s">
        <v>528</v>
      </c>
      <c r="D121" s="83" t="s">
        <v>529</v>
      </c>
      <c r="E121" s="287">
        <v>190</v>
      </c>
      <c r="F121" s="290">
        <v>300</v>
      </c>
      <c r="G121" s="287">
        <v>75</v>
      </c>
      <c r="H121" s="288">
        <v>190</v>
      </c>
      <c r="I121" s="294">
        <f>H121/G121*100</f>
        <v>253.33333333333331</v>
      </c>
    </row>
    <row r="122" spans="2:9" ht="34.5" customHeight="1">
      <c r="B122" s="87">
        <v>419</v>
      </c>
      <c r="C122" s="84" t="s">
        <v>530</v>
      </c>
      <c r="D122" s="83" t="s">
        <v>531</v>
      </c>
      <c r="E122" s="287"/>
      <c r="F122" s="290"/>
      <c r="G122" s="287"/>
      <c r="H122" s="288"/>
      <c r="I122" s="294"/>
    </row>
    <row r="123" spans="2:9" ht="34.5" customHeight="1">
      <c r="B123" s="89">
        <v>498</v>
      </c>
      <c r="C123" s="82" t="s">
        <v>532</v>
      </c>
      <c r="D123" s="83" t="s">
        <v>533</v>
      </c>
      <c r="E123" s="287"/>
      <c r="F123" s="290">
        <v>55</v>
      </c>
      <c r="G123" s="287">
        <v>55</v>
      </c>
      <c r="H123" s="288"/>
      <c r="I123" s="294"/>
    </row>
    <row r="124" spans="2:9" ht="34.5" customHeight="1">
      <c r="B124" s="89" t="s">
        <v>534</v>
      </c>
      <c r="C124" s="82" t="s">
        <v>535</v>
      </c>
      <c r="D124" s="83" t="s">
        <v>536</v>
      </c>
      <c r="E124" s="287">
        <f>E125+E132+E133+E141+E142+E143+E144</f>
        <v>139694</v>
      </c>
      <c r="F124" s="290">
        <f>F125+F132+F133+F141+F142+F143+F144</f>
        <v>204172</v>
      </c>
      <c r="G124" s="287">
        <f>G125+G132+G133+G141+G142+G143+G144</f>
        <v>177545</v>
      </c>
      <c r="H124" s="287">
        <f>H125+H132+H133+H141+H142+H143+H144</f>
        <v>135482</v>
      </c>
      <c r="I124" s="294">
        <f>H124/G124*100</f>
        <v>76.30854149652201</v>
      </c>
    </row>
    <row r="125" spans="2:9" ht="34.5" customHeight="1">
      <c r="B125" s="89">
        <v>42</v>
      </c>
      <c r="C125" s="82" t="s">
        <v>537</v>
      </c>
      <c r="D125" s="83" t="s">
        <v>538</v>
      </c>
      <c r="E125" s="287">
        <f>E126+E127+E128+E129+E130+E131</f>
        <v>1188</v>
      </c>
      <c r="F125" s="287">
        <f>F126+F127+F128+F129+F130+F131</f>
        <v>800</v>
      </c>
      <c r="G125" s="287">
        <f>G126+G127+G128+G129+G130+G131</f>
        <v>200</v>
      </c>
      <c r="H125" s="287">
        <f>H126+H127+H128+H129+H130+H131</f>
        <v>887</v>
      </c>
      <c r="I125" s="294">
        <f>H125/G125*100</f>
        <v>443.49999999999994</v>
      </c>
    </row>
    <row r="126" spans="2:9" ht="34.5" customHeight="1">
      <c r="B126" s="87">
        <v>420</v>
      </c>
      <c r="C126" s="84" t="s">
        <v>539</v>
      </c>
      <c r="D126" s="83" t="s">
        <v>540</v>
      </c>
      <c r="E126" s="287"/>
      <c r="F126" s="290"/>
      <c r="G126" s="287"/>
      <c r="H126" s="288"/>
      <c r="I126" s="294"/>
    </row>
    <row r="127" spans="2:9" ht="34.5" customHeight="1">
      <c r="B127" s="87">
        <v>421</v>
      </c>
      <c r="C127" s="84" t="s">
        <v>541</v>
      </c>
      <c r="D127" s="83" t="s">
        <v>542</v>
      </c>
      <c r="E127" s="287"/>
      <c r="F127" s="290"/>
      <c r="G127" s="287"/>
      <c r="H127" s="288"/>
      <c r="I127" s="294"/>
    </row>
    <row r="128" spans="2:9" ht="34.5" customHeight="1">
      <c r="B128" s="87">
        <v>422</v>
      </c>
      <c r="C128" s="84" t="s">
        <v>430</v>
      </c>
      <c r="D128" s="83" t="s">
        <v>543</v>
      </c>
      <c r="E128" s="287"/>
      <c r="F128" s="290">
        <v>800</v>
      </c>
      <c r="G128" s="287">
        <v>200</v>
      </c>
      <c r="H128" s="288"/>
      <c r="I128" s="294"/>
    </row>
    <row r="129" spans="2:9" ht="34.5" customHeight="1">
      <c r="B129" s="87">
        <v>423</v>
      </c>
      <c r="C129" s="84" t="s">
        <v>433</v>
      </c>
      <c r="D129" s="83" t="s">
        <v>544</v>
      </c>
      <c r="E129" s="287"/>
      <c r="F129" s="290"/>
      <c r="G129" s="287"/>
      <c r="H129" s="288"/>
      <c r="I129" s="294"/>
    </row>
    <row r="130" spans="2:9" ht="34.5" customHeight="1">
      <c r="B130" s="87">
        <v>427</v>
      </c>
      <c r="C130" s="84" t="s">
        <v>545</v>
      </c>
      <c r="D130" s="83" t="s">
        <v>546</v>
      </c>
      <c r="E130" s="287"/>
      <c r="F130" s="290"/>
      <c r="G130" s="287"/>
      <c r="H130" s="288"/>
      <c r="I130" s="294"/>
    </row>
    <row r="131" spans="2:9" ht="34.5" customHeight="1">
      <c r="B131" s="87" t="s">
        <v>547</v>
      </c>
      <c r="C131" s="84" t="s">
        <v>548</v>
      </c>
      <c r="D131" s="83" t="s">
        <v>549</v>
      </c>
      <c r="E131" s="287">
        <v>1188</v>
      </c>
      <c r="F131" s="290"/>
      <c r="G131" s="287"/>
      <c r="H131" s="288">
        <v>887</v>
      </c>
      <c r="I131" s="294"/>
    </row>
    <row r="132" spans="2:9" ht="34.5" customHeight="1">
      <c r="B132" s="89">
        <v>430</v>
      </c>
      <c r="C132" s="82" t="s">
        <v>550</v>
      </c>
      <c r="D132" s="83" t="s">
        <v>551</v>
      </c>
      <c r="E132" s="287">
        <v>2542</v>
      </c>
      <c r="F132" s="290">
        <v>3000</v>
      </c>
      <c r="G132" s="287">
        <v>2600</v>
      </c>
      <c r="H132" s="288">
        <v>3233</v>
      </c>
      <c r="I132" s="294">
        <f>H132/G132*100</f>
        <v>124.34615384615384</v>
      </c>
    </row>
    <row r="133" spans="2:9" ht="34.5" customHeight="1">
      <c r="B133" s="89" t="s">
        <v>552</v>
      </c>
      <c r="C133" s="82" t="s">
        <v>553</v>
      </c>
      <c r="D133" s="83" t="s">
        <v>554</v>
      </c>
      <c r="E133" s="287">
        <f>E134+E135+E136+E137+E138+E139+E140</f>
        <v>8756</v>
      </c>
      <c r="F133" s="290">
        <f>F134+F135+F136+F137+F138+F139+F140</f>
        <v>28872</v>
      </c>
      <c r="G133" s="287">
        <f>G134+G135+G136+G137+G138+G139+G140</f>
        <v>27245</v>
      </c>
      <c r="H133" s="287">
        <f>H134+H135+H136+H137+H138+H139+H140</f>
        <v>9285</v>
      </c>
      <c r="I133" s="294">
        <f>H133/G133*100</f>
        <v>34.079647641769135</v>
      </c>
    </row>
    <row r="134" spans="2:9" ht="34.5" customHeight="1">
      <c r="B134" s="87">
        <v>431</v>
      </c>
      <c r="C134" s="84" t="s">
        <v>555</v>
      </c>
      <c r="D134" s="83" t="s">
        <v>556</v>
      </c>
      <c r="E134" s="287"/>
      <c r="F134" s="290"/>
      <c r="G134" s="287"/>
      <c r="H134" s="288"/>
      <c r="I134" s="294"/>
    </row>
    <row r="135" spans="2:9" ht="34.5" customHeight="1">
      <c r="B135" s="87">
        <v>432</v>
      </c>
      <c r="C135" s="84" t="s">
        <v>557</v>
      </c>
      <c r="D135" s="83" t="s">
        <v>558</v>
      </c>
      <c r="E135" s="287"/>
      <c r="F135" s="290"/>
      <c r="G135" s="287"/>
      <c r="H135" s="288"/>
      <c r="I135" s="294"/>
    </row>
    <row r="136" spans="2:9" ht="34.5" customHeight="1">
      <c r="B136" s="87">
        <v>433</v>
      </c>
      <c r="C136" s="84" t="s">
        <v>559</v>
      </c>
      <c r="D136" s="83" t="s">
        <v>560</v>
      </c>
      <c r="E136" s="287"/>
      <c r="F136" s="290"/>
      <c r="G136" s="287"/>
      <c r="H136" s="288"/>
      <c r="I136" s="294"/>
    </row>
    <row r="137" spans="2:9" ht="34.5" customHeight="1">
      <c r="B137" s="87">
        <v>434</v>
      </c>
      <c r="C137" s="84" t="s">
        <v>561</v>
      </c>
      <c r="D137" s="83" t="s">
        <v>562</v>
      </c>
      <c r="E137" s="287"/>
      <c r="F137" s="290"/>
      <c r="G137" s="287"/>
      <c r="H137" s="288"/>
      <c r="I137" s="294"/>
    </row>
    <row r="138" spans="2:9" ht="34.5" customHeight="1">
      <c r="B138" s="87">
        <v>435</v>
      </c>
      <c r="C138" s="84" t="s">
        <v>563</v>
      </c>
      <c r="D138" s="83" t="s">
        <v>564</v>
      </c>
      <c r="E138" s="287">
        <v>8756</v>
      </c>
      <c r="F138" s="290">
        <v>28872</v>
      </c>
      <c r="G138" s="287">
        <v>27245</v>
      </c>
      <c r="H138" s="288">
        <v>9285</v>
      </c>
      <c r="I138" s="294">
        <f>H138/G138*100</f>
        <v>34.079647641769135</v>
      </c>
    </row>
    <row r="139" spans="2:9" ht="34.5" customHeight="1">
      <c r="B139" s="87">
        <v>436</v>
      </c>
      <c r="C139" s="84" t="s">
        <v>565</v>
      </c>
      <c r="D139" s="83" t="s">
        <v>566</v>
      </c>
      <c r="E139" s="287"/>
      <c r="F139" s="290"/>
      <c r="G139" s="287"/>
      <c r="H139" s="288"/>
      <c r="I139" s="294"/>
    </row>
    <row r="140" spans="2:9" ht="34.5" customHeight="1">
      <c r="B140" s="87">
        <v>439</v>
      </c>
      <c r="C140" s="84" t="s">
        <v>567</v>
      </c>
      <c r="D140" s="83" t="s">
        <v>568</v>
      </c>
      <c r="E140" s="287"/>
      <c r="F140" s="290"/>
      <c r="G140" s="287"/>
      <c r="H140" s="288"/>
      <c r="I140" s="294"/>
    </row>
    <row r="141" spans="2:9" ht="34.5" customHeight="1">
      <c r="B141" s="89" t="s">
        <v>569</v>
      </c>
      <c r="C141" s="82" t="s">
        <v>570</v>
      </c>
      <c r="D141" s="83" t="s">
        <v>571</v>
      </c>
      <c r="E141" s="287">
        <v>52333</v>
      </c>
      <c r="F141" s="290">
        <v>72000</v>
      </c>
      <c r="G141" s="287">
        <v>68000</v>
      </c>
      <c r="H141" s="288">
        <v>47477</v>
      </c>
      <c r="I141" s="294">
        <f aca="true" t="shared" si="0" ref="I141:I147">H141/G141*100</f>
        <v>69.81911764705883</v>
      </c>
    </row>
    <row r="142" spans="2:9" ht="34.5" customHeight="1">
      <c r="B142" s="89">
        <v>47</v>
      </c>
      <c r="C142" s="82" t="s">
        <v>572</v>
      </c>
      <c r="D142" s="83" t="s">
        <v>573</v>
      </c>
      <c r="E142" s="287">
        <v>864</v>
      </c>
      <c r="F142" s="290">
        <v>1500</v>
      </c>
      <c r="G142" s="287">
        <v>1500</v>
      </c>
      <c r="H142" s="288">
        <v>379</v>
      </c>
      <c r="I142" s="294">
        <f t="shared" si="0"/>
        <v>25.266666666666666</v>
      </c>
    </row>
    <row r="143" spans="2:9" ht="34.5" customHeight="1">
      <c r="B143" s="89">
        <v>48</v>
      </c>
      <c r="C143" s="82" t="s">
        <v>574</v>
      </c>
      <c r="D143" s="83" t="s">
        <v>575</v>
      </c>
      <c r="E143" s="287">
        <v>2591</v>
      </c>
      <c r="F143" s="290">
        <v>2000</v>
      </c>
      <c r="G143" s="287"/>
      <c r="H143" s="288">
        <v>2800</v>
      </c>
      <c r="I143" s="294"/>
    </row>
    <row r="144" spans="2:9" ht="34.5" customHeight="1">
      <c r="B144" s="89" t="s">
        <v>576</v>
      </c>
      <c r="C144" s="82" t="s">
        <v>577</v>
      </c>
      <c r="D144" s="83" t="s">
        <v>578</v>
      </c>
      <c r="E144" s="287">
        <v>71420</v>
      </c>
      <c r="F144" s="290">
        <v>96000</v>
      </c>
      <c r="G144" s="287">
        <v>78000</v>
      </c>
      <c r="H144" s="288">
        <v>71421</v>
      </c>
      <c r="I144" s="294">
        <f t="shared" si="0"/>
        <v>91.56538461538462</v>
      </c>
    </row>
    <row r="145" spans="2:9" ht="53.25" customHeight="1">
      <c r="B145" s="89"/>
      <c r="C145" s="82" t="s">
        <v>579</v>
      </c>
      <c r="D145" s="83" t="s">
        <v>580</v>
      </c>
      <c r="E145" s="287"/>
      <c r="F145" s="290"/>
      <c r="G145" s="287"/>
      <c r="H145" s="288"/>
      <c r="I145" s="294"/>
    </row>
    <row r="146" spans="2:9" ht="34.5" customHeight="1">
      <c r="B146" s="89"/>
      <c r="C146" s="82" t="s">
        <v>581</v>
      </c>
      <c r="D146" s="83" t="s">
        <v>582</v>
      </c>
      <c r="E146" s="287">
        <f>E106+E124+E123+E83+E145</f>
        <v>336900</v>
      </c>
      <c r="F146" s="290">
        <f>F106+F124+F123+F83-F145</f>
        <v>396867</v>
      </c>
      <c r="G146" s="287">
        <f>G106+G124+G123+G83+G145</f>
        <v>362192</v>
      </c>
      <c r="H146" s="287">
        <f>H106+H124+H123+H83+H145</f>
        <v>334607</v>
      </c>
      <c r="I146" s="294">
        <f t="shared" si="0"/>
        <v>92.38387374652119</v>
      </c>
    </row>
    <row r="147" spans="2:9" ht="34.5" customHeight="1" thickBot="1">
      <c r="B147" s="90">
        <v>89</v>
      </c>
      <c r="C147" s="91" t="s">
        <v>583</v>
      </c>
      <c r="D147" s="92" t="s">
        <v>584</v>
      </c>
      <c r="E147" s="291">
        <v>132645</v>
      </c>
      <c r="F147" s="290">
        <v>132234</v>
      </c>
      <c r="G147" s="290">
        <v>132234</v>
      </c>
      <c r="H147" s="292">
        <v>133278</v>
      </c>
      <c r="I147" s="294">
        <f t="shared" si="0"/>
        <v>100.78950950587596</v>
      </c>
    </row>
    <row r="149" spans="2:9" ht="18.75">
      <c r="B149" s="523" t="s">
        <v>902</v>
      </c>
      <c r="C149" s="523"/>
      <c r="D149" s="2"/>
      <c r="E149" s="57"/>
      <c r="F149" s="58"/>
      <c r="G149" s="503" t="s">
        <v>942</v>
      </c>
      <c r="H149" s="503"/>
      <c r="I149" s="503"/>
    </row>
    <row r="150" spans="2:9" ht="18.75">
      <c r="B150" s="2"/>
      <c r="C150" s="2"/>
      <c r="D150" s="57" t="s">
        <v>75</v>
      </c>
      <c r="E150" s="2"/>
      <c r="F150" s="2"/>
      <c r="G150" s="2"/>
      <c r="H150" s="2"/>
      <c r="I150" s="2"/>
    </row>
  </sheetData>
  <sheetProtection/>
  <mergeCells count="12">
    <mergeCell ref="B7:B8"/>
    <mergeCell ref="C7:C8"/>
    <mergeCell ref="E7:E8"/>
    <mergeCell ref="D7:D8"/>
    <mergeCell ref="B2:C2"/>
    <mergeCell ref="B3:C3"/>
    <mergeCell ref="B149:C149"/>
    <mergeCell ref="G149:I149"/>
    <mergeCell ref="B5:I5"/>
    <mergeCell ref="F7:F8"/>
    <mergeCell ref="G7:H7"/>
    <mergeCell ref="I7:I8"/>
  </mergeCells>
  <printOptions/>
  <pageMargins left="0.75" right="0.75" top="1" bottom="1" header="0.5" footer="0.5"/>
  <pageSetup fitToHeight="0" fitToWidth="1"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B1:L63"/>
  <sheetViews>
    <sheetView zoomScale="60" zoomScaleNormal="60" zoomScalePageLayoutView="0" workbookViewId="0" topLeftCell="B41">
      <selection activeCell="I38" sqref="I38"/>
    </sheetView>
  </sheetViews>
  <sheetFormatPr defaultColWidth="9.140625" defaultRowHeight="12.75"/>
  <cols>
    <col min="1" max="1" width="9.140625" style="19" customWidth="1"/>
    <col min="2" max="2" width="13.00390625" style="19" customWidth="1"/>
    <col min="3" max="3" width="78.140625" style="19" customWidth="1"/>
    <col min="4" max="4" width="8.28125" style="19" bestFit="1" customWidth="1"/>
    <col min="5" max="5" width="23.421875" style="19" customWidth="1"/>
    <col min="6" max="6" width="25.00390625" style="19" customWidth="1"/>
    <col min="7" max="7" width="25.28125" style="19" customWidth="1"/>
    <col min="8" max="8" width="25.57421875" style="19" customWidth="1"/>
    <col min="9" max="9" width="26.421875" style="19" customWidth="1"/>
    <col min="10" max="16384" width="9.140625" style="19" customWidth="1"/>
  </cols>
  <sheetData>
    <row r="1" ht="15.75">
      <c r="I1" s="14" t="s">
        <v>638</v>
      </c>
    </row>
    <row r="2" spans="2:4" ht="18.75">
      <c r="B2" s="551" t="s">
        <v>899</v>
      </c>
      <c r="C2" s="551"/>
      <c r="D2" s="115"/>
    </row>
    <row r="3" spans="2:4" ht="18.75">
      <c r="B3" s="551" t="s">
        <v>744</v>
      </c>
      <c r="C3" s="551"/>
      <c r="D3" s="115"/>
    </row>
    <row r="4" ht="24.75" customHeight="1">
      <c r="I4" s="14"/>
    </row>
    <row r="5" spans="2:9" s="12" customFormat="1" ht="24.75" customHeight="1">
      <c r="B5" s="541" t="s">
        <v>97</v>
      </c>
      <c r="C5" s="541"/>
      <c r="D5" s="541"/>
      <c r="E5" s="541"/>
      <c r="F5" s="541"/>
      <c r="G5" s="541"/>
      <c r="H5" s="541"/>
      <c r="I5" s="541"/>
    </row>
    <row r="6" spans="2:9" s="12" customFormat="1" ht="24.75" customHeight="1">
      <c r="B6" s="542" t="s">
        <v>883</v>
      </c>
      <c r="C6" s="542"/>
      <c r="D6" s="542"/>
      <c r="E6" s="542"/>
      <c r="F6" s="542"/>
      <c r="G6" s="542"/>
      <c r="H6" s="542"/>
      <c r="I6" s="542"/>
    </row>
    <row r="7" ht="18.75" customHeight="1" thickBot="1">
      <c r="I7" s="121" t="s">
        <v>738</v>
      </c>
    </row>
    <row r="8" spans="2:9" ht="30.75" customHeight="1">
      <c r="B8" s="543"/>
      <c r="C8" s="545" t="s">
        <v>0</v>
      </c>
      <c r="D8" s="536" t="s">
        <v>130</v>
      </c>
      <c r="E8" s="547" t="s">
        <v>882</v>
      </c>
      <c r="F8" s="547" t="s">
        <v>885</v>
      </c>
      <c r="G8" s="549" t="s">
        <v>884</v>
      </c>
      <c r="H8" s="550"/>
      <c r="I8" s="534" t="s">
        <v>905</v>
      </c>
    </row>
    <row r="9" spans="2:9" ht="56.25" customHeight="1" thickBot="1">
      <c r="B9" s="544"/>
      <c r="C9" s="546"/>
      <c r="D9" s="537"/>
      <c r="E9" s="548"/>
      <c r="F9" s="548"/>
      <c r="G9" s="318" t="s">
        <v>1</v>
      </c>
      <c r="H9" s="319" t="s">
        <v>67</v>
      </c>
      <c r="I9" s="535"/>
    </row>
    <row r="10" spans="2:9" ht="44.25" customHeight="1">
      <c r="B10" s="320">
        <v>1</v>
      </c>
      <c r="C10" s="321" t="s">
        <v>99</v>
      </c>
      <c r="D10" s="322"/>
      <c r="E10" s="323"/>
      <c r="F10" s="323"/>
      <c r="G10" s="323"/>
      <c r="H10" s="323"/>
      <c r="I10" s="324"/>
    </row>
    <row r="11" spans="2:9" ht="41.25" customHeight="1">
      <c r="B11" s="325">
        <v>2</v>
      </c>
      <c r="C11" s="326" t="s">
        <v>585</v>
      </c>
      <c r="D11" s="327">
        <v>3001</v>
      </c>
      <c r="E11" s="333">
        <f>E12+E13+E14</f>
        <v>229823</v>
      </c>
      <c r="F11" s="333">
        <f>F12+F13+F14</f>
        <v>250000</v>
      </c>
      <c r="G11" s="333">
        <f>G12+G13+G14</f>
        <v>62500</v>
      </c>
      <c r="H11" s="333">
        <f>H12+H13+H14</f>
        <v>41480</v>
      </c>
      <c r="I11" s="334">
        <f aca="true" t="shared" si="0" ref="I11:I18">H11/G11*100</f>
        <v>66.36800000000001</v>
      </c>
    </row>
    <row r="12" spans="2:9" ht="31.5" customHeight="1">
      <c r="B12" s="325">
        <v>3</v>
      </c>
      <c r="C12" s="328" t="s">
        <v>100</v>
      </c>
      <c r="D12" s="327">
        <v>3002</v>
      </c>
      <c r="E12" s="333">
        <v>223199</v>
      </c>
      <c r="F12" s="333">
        <v>240500</v>
      </c>
      <c r="G12" s="333">
        <f>F12/4</f>
        <v>60125</v>
      </c>
      <c r="H12" s="333">
        <v>40357</v>
      </c>
      <c r="I12" s="334">
        <f t="shared" si="0"/>
        <v>67.12182952182953</v>
      </c>
    </row>
    <row r="13" spans="2:9" ht="31.5" customHeight="1">
      <c r="B13" s="325">
        <v>4</v>
      </c>
      <c r="C13" s="328" t="s">
        <v>101</v>
      </c>
      <c r="D13" s="327">
        <v>3003</v>
      </c>
      <c r="E13" s="333">
        <v>3678</v>
      </c>
      <c r="F13" s="333">
        <v>7000</v>
      </c>
      <c r="G13" s="333">
        <v>1750</v>
      </c>
      <c r="H13" s="333">
        <v>589</v>
      </c>
      <c r="I13" s="334">
        <f t="shared" si="0"/>
        <v>33.65714285714286</v>
      </c>
    </row>
    <row r="14" spans="2:9" ht="31.5" customHeight="1">
      <c r="B14" s="325">
        <v>5</v>
      </c>
      <c r="C14" s="328" t="s">
        <v>102</v>
      </c>
      <c r="D14" s="327">
        <v>3004</v>
      </c>
      <c r="E14" s="333">
        <v>2946</v>
      </c>
      <c r="F14" s="333">
        <v>2500</v>
      </c>
      <c r="G14" s="333">
        <f>F14/4</f>
        <v>625</v>
      </c>
      <c r="H14" s="333">
        <v>534</v>
      </c>
      <c r="I14" s="334">
        <f t="shared" si="0"/>
        <v>85.44</v>
      </c>
    </row>
    <row r="15" spans="2:9" ht="41.25" customHeight="1">
      <c r="B15" s="325">
        <v>6</v>
      </c>
      <c r="C15" s="326" t="s">
        <v>586</v>
      </c>
      <c r="D15" s="327">
        <v>3005</v>
      </c>
      <c r="E15" s="333">
        <f>E16+E17+E18+E19+E20</f>
        <v>220939</v>
      </c>
      <c r="F15" s="333">
        <f>F16+F17+F18+F19+F20</f>
        <v>236910</v>
      </c>
      <c r="G15" s="333">
        <f>G16+G17+G18+G19+G20</f>
        <v>59227</v>
      </c>
      <c r="H15" s="333">
        <f>H16+H17+H18+H19+H20</f>
        <v>52031</v>
      </c>
      <c r="I15" s="334">
        <f t="shared" si="0"/>
        <v>87.85013591774022</v>
      </c>
    </row>
    <row r="16" spans="2:9" ht="31.5" customHeight="1">
      <c r="B16" s="325">
        <v>7</v>
      </c>
      <c r="C16" s="328" t="s">
        <v>103</v>
      </c>
      <c r="D16" s="327">
        <v>3006</v>
      </c>
      <c r="E16" s="333">
        <v>87408</v>
      </c>
      <c r="F16" s="333">
        <v>98400</v>
      </c>
      <c r="G16" s="333">
        <f>F16/4</f>
        <v>24600</v>
      </c>
      <c r="H16" s="333">
        <v>22029</v>
      </c>
      <c r="I16" s="334">
        <f t="shared" si="0"/>
        <v>89.54878048780488</v>
      </c>
    </row>
    <row r="17" spans="2:9" ht="31.5" customHeight="1">
      <c r="B17" s="325">
        <v>8</v>
      </c>
      <c r="C17" s="328" t="s">
        <v>587</v>
      </c>
      <c r="D17" s="327">
        <v>3007</v>
      </c>
      <c r="E17" s="333">
        <v>125348</v>
      </c>
      <c r="F17" s="333">
        <v>137700</v>
      </c>
      <c r="G17" s="333">
        <v>34425</v>
      </c>
      <c r="H17" s="333">
        <v>27758</v>
      </c>
      <c r="I17" s="334">
        <f t="shared" si="0"/>
        <v>80.63326071169209</v>
      </c>
    </row>
    <row r="18" spans="2:9" ht="31.5" customHeight="1">
      <c r="B18" s="325">
        <v>9</v>
      </c>
      <c r="C18" s="328" t="s">
        <v>104</v>
      </c>
      <c r="D18" s="327">
        <v>3008</v>
      </c>
      <c r="E18" s="333">
        <v>261</v>
      </c>
      <c r="F18" s="333">
        <v>500</v>
      </c>
      <c r="G18" s="333">
        <f>F18/4</f>
        <v>125</v>
      </c>
      <c r="H18" s="333">
        <v>46</v>
      </c>
      <c r="I18" s="334">
        <f t="shared" si="0"/>
        <v>36.8</v>
      </c>
    </row>
    <row r="19" spans="2:9" ht="31.5" customHeight="1">
      <c r="B19" s="325">
        <v>10</v>
      </c>
      <c r="C19" s="328" t="s">
        <v>105</v>
      </c>
      <c r="D19" s="327">
        <v>3009</v>
      </c>
      <c r="E19" s="333"/>
      <c r="F19" s="333">
        <v>50</v>
      </c>
      <c r="G19" s="333">
        <v>12</v>
      </c>
      <c r="H19" s="333"/>
      <c r="I19" s="334"/>
    </row>
    <row r="20" spans="2:9" ht="31.5" customHeight="1">
      <c r="B20" s="325">
        <v>11</v>
      </c>
      <c r="C20" s="328" t="s">
        <v>588</v>
      </c>
      <c r="D20" s="327">
        <v>3010</v>
      </c>
      <c r="E20" s="333">
        <v>7922</v>
      </c>
      <c r="F20" s="333">
        <v>260</v>
      </c>
      <c r="G20" s="333">
        <f>F20/4</f>
        <v>65</v>
      </c>
      <c r="H20" s="333">
        <v>2198</v>
      </c>
      <c r="I20" s="334">
        <f>H20/G20*100</f>
        <v>3381.5384615384614</v>
      </c>
    </row>
    <row r="21" spans="2:9" ht="42" customHeight="1">
      <c r="B21" s="325">
        <v>12</v>
      </c>
      <c r="C21" s="326" t="s">
        <v>589</v>
      </c>
      <c r="D21" s="327">
        <v>3011</v>
      </c>
      <c r="E21" s="333"/>
      <c r="F21" s="333">
        <f>F11-F15</f>
        <v>13090</v>
      </c>
      <c r="G21" s="333">
        <f>G11-G15</f>
        <v>3273</v>
      </c>
      <c r="H21" s="333"/>
      <c r="I21" s="334">
        <f>H21/G21*100</f>
        <v>0</v>
      </c>
    </row>
    <row r="22" spans="2:9" ht="48.75" customHeight="1">
      <c r="B22" s="325">
        <v>13</v>
      </c>
      <c r="C22" s="326" t="s">
        <v>590</v>
      </c>
      <c r="D22" s="327">
        <v>3012</v>
      </c>
      <c r="E22" s="333"/>
      <c r="F22" s="333"/>
      <c r="G22" s="333"/>
      <c r="H22" s="333">
        <f>H15-H11</f>
        <v>10551</v>
      </c>
      <c r="I22" s="334"/>
    </row>
    <row r="23" spans="2:9" ht="40.5" customHeight="1">
      <c r="B23" s="325">
        <v>14</v>
      </c>
      <c r="C23" s="326" t="s">
        <v>106</v>
      </c>
      <c r="D23" s="327"/>
      <c r="E23" s="333"/>
      <c r="F23" s="333"/>
      <c r="G23" s="333"/>
      <c r="H23" s="333"/>
      <c r="I23" s="334"/>
    </row>
    <row r="24" spans="2:9" ht="41.25" customHeight="1">
      <c r="B24" s="325">
        <v>15</v>
      </c>
      <c r="C24" s="326" t="s">
        <v>591</v>
      </c>
      <c r="D24" s="327">
        <v>3013</v>
      </c>
      <c r="E24" s="333"/>
      <c r="F24" s="333"/>
      <c r="G24" s="333"/>
      <c r="H24" s="333"/>
      <c r="I24" s="334"/>
    </row>
    <row r="25" spans="2:9" ht="33" customHeight="1">
      <c r="B25" s="325">
        <v>16</v>
      </c>
      <c r="C25" s="328" t="s">
        <v>107</v>
      </c>
      <c r="D25" s="327">
        <v>3014</v>
      </c>
      <c r="E25" s="333"/>
      <c r="F25" s="333"/>
      <c r="G25" s="333"/>
      <c r="H25" s="333"/>
      <c r="I25" s="334"/>
    </row>
    <row r="26" spans="2:9" ht="50.25" customHeight="1">
      <c r="B26" s="325">
        <v>17</v>
      </c>
      <c r="C26" s="328" t="s">
        <v>592</v>
      </c>
      <c r="D26" s="327">
        <v>3015</v>
      </c>
      <c r="E26" s="333"/>
      <c r="F26" s="333"/>
      <c r="G26" s="333"/>
      <c r="H26" s="333"/>
      <c r="I26" s="334"/>
    </row>
    <row r="27" spans="2:9" ht="31.5" customHeight="1">
      <c r="B27" s="325">
        <v>18</v>
      </c>
      <c r="C27" s="328" t="s">
        <v>108</v>
      </c>
      <c r="D27" s="327">
        <v>3016</v>
      </c>
      <c r="E27" s="333"/>
      <c r="F27" s="333"/>
      <c r="G27" s="333"/>
      <c r="H27" s="333"/>
      <c r="I27" s="334"/>
    </row>
    <row r="28" spans="2:9" ht="31.5" customHeight="1">
      <c r="B28" s="325">
        <v>19</v>
      </c>
      <c r="C28" s="328" t="s">
        <v>109</v>
      </c>
      <c r="D28" s="327">
        <v>3017</v>
      </c>
      <c r="E28" s="333"/>
      <c r="F28" s="333"/>
      <c r="G28" s="333"/>
      <c r="H28" s="333"/>
      <c r="I28" s="334"/>
    </row>
    <row r="29" spans="2:9" ht="31.5" customHeight="1">
      <c r="B29" s="325">
        <v>20</v>
      </c>
      <c r="C29" s="328" t="s">
        <v>110</v>
      </c>
      <c r="D29" s="327">
        <v>3018</v>
      </c>
      <c r="E29" s="333"/>
      <c r="F29" s="333"/>
      <c r="G29" s="333"/>
      <c r="H29" s="333"/>
      <c r="I29" s="334"/>
    </row>
    <row r="30" spans="2:9" ht="46.5" customHeight="1">
      <c r="B30" s="325">
        <v>21</v>
      </c>
      <c r="C30" s="326" t="s">
        <v>593</v>
      </c>
      <c r="D30" s="327">
        <v>3019</v>
      </c>
      <c r="E30" s="333">
        <f>E31+E32+E33</f>
        <v>6669</v>
      </c>
      <c r="F30" s="333">
        <f>F31+F32+F33</f>
        <v>16900</v>
      </c>
      <c r="G30" s="333">
        <f>G31+G32+G33</f>
        <v>4225</v>
      </c>
      <c r="H30" s="333">
        <f>H31+H32+H33</f>
        <v>2158</v>
      </c>
      <c r="I30" s="334">
        <f>H30/G30*100</f>
        <v>51.07692307692307</v>
      </c>
    </row>
    <row r="31" spans="2:9" ht="31.5" customHeight="1">
      <c r="B31" s="325">
        <v>22</v>
      </c>
      <c r="C31" s="328" t="s">
        <v>111</v>
      </c>
      <c r="D31" s="327">
        <v>3020</v>
      </c>
      <c r="E31" s="333"/>
      <c r="F31" s="333"/>
      <c r="G31" s="333"/>
      <c r="H31" s="333"/>
      <c r="I31" s="334"/>
    </row>
    <row r="32" spans="2:9" ht="56.25" customHeight="1">
      <c r="B32" s="325">
        <v>23</v>
      </c>
      <c r="C32" s="328" t="s">
        <v>594</v>
      </c>
      <c r="D32" s="327">
        <v>3021</v>
      </c>
      <c r="E32" s="333">
        <v>6669</v>
      </c>
      <c r="F32" s="333">
        <v>16900</v>
      </c>
      <c r="G32" s="333">
        <v>4225</v>
      </c>
      <c r="H32" s="333">
        <v>2158</v>
      </c>
      <c r="I32" s="334">
        <f>H32/G32*100</f>
        <v>51.07692307692307</v>
      </c>
    </row>
    <row r="33" spans="2:9" ht="31.5" customHeight="1">
      <c r="B33" s="325">
        <v>24</v>
      </c>
      <c r="C33" s="328" t="s">
        <v>112</v>
      </c>
      <c r="D33" s="327">
        <v>3022</v>
      </c>
      <c r="E33" s="333"/>
      <c r="F33" s="333"/>
      <c r="G33" s="333"/>
      <c r="H33" s="333"/>
      <c r="I33" s="334"/>
    </row>
    <row r="34" spans="2:9" ht="43.5" customHeight="1">
      <c r="B34" s="325">
        <v>25</v>
      </c>
      <c r="C34" s="326" t="s">
        <v>595</v>
      </c>
      <c r="D34" s="327">
        <v>3023</v>
      </c>
      <c r="E34" s="333"/>
      <c r="F34" s="333"/>
      <c r="G34" s="333"/>
      <c r="H34" s="333"/>
      <c r="I34" s="334"/>
    </row>
    <row r="35" spans="2:9" ht="40.5" customHeight="1">
      <c r="B35" s="325">
        <v>26</v>
      </c>
      <c r="C35" s="326" t="s">
        <v>596</v>
      </c>
      <c r="D35" s="327">
        <v>3024</v>
      </c>
      <c r="E35" s="333">
        <f>E30-E24</f>
        <v>6669</v>
      </c>
      <c r="F35" s="333">
        <f>F30-F24</f>
        <v>16900</v>
      </c>
      <c r="G35" s="333">
        <f>G30-G24</f>
        <v>4225</v>
      </c>
      <c r="H35" s="333">
        <f>H30-H24</f>
        <v>2158</v>
      </c>
      <c r="I35" s="334">
        <f>H35/G35*100</f>
        <v>51.07692307692307</v>
      </c>
    </row>
    <row r="36" spans="2:9" ht="48.75" customHeight="1">
      <c r="B36" s="325">
        <v>27</v>
      </c>
      <c r="C36" s="326" t="s">
        <v>113</v>
      </c>
      <c r="D36" s="327"/>
      <c r="E36" s="333"/>
      <c r="F36" s="333"/>
      <c r="G36" s="333"/>
      <c r="H36" s="333"/>
      <c r="I36" s="334"/>
    </row>
    <row r="37" spans="2:9" ht="44.25" customHeight="1">
      <c r="B37" s="325">
        <v>28</v>
      </c>
      <c r="C37" s="326" t="s">
        <v>597</v>
      </c>
      <c r="D37" s="327">
        <v>3025</v>
      </c>
      <c r="E37" s="333"/>
      <c r="F37" s="333">
        <f>F38+F39+F40+F41+F42</f>
        <v>11229</v>
      </c>
      <c r="G37" s="333">
        <f>G38+G39+G40+G41+G42</f>
        <v>2807</v>
      </c>
      <c r="H37" s="333"/>
      <c r="I37" s="334"/>
    </row>
    <row r="38" spans="2:9" ht="31.5" customHeight="1">
      <c r="B38" s="325">
        <v>29</v>
      </c>
      <c r="C38" s="328" t="s">
        <v>114</v>
      </c>
      <c r="D38" s="327">
        <v>3026</v>
      </c>
      <c r="E38" s="333"/>
      <c r="F38" s="333">
        <v>11229</v>
      </c>
      <c r="G38" s="333">
        <v>2807</v>
      </c>
      <c r="H38" s="333"/>
      <c r="I38" s="334"/>
    </row>
    <row r="39" spans="2:9" ht="31.5" customHeight="1">
      <c r="B39" s="325">
        <v>30</v>
      </c>
      <c r="C39" s="328" t="s">
        <v>598</v>
      </c>
      <c r="D39" s="327">
        <v>3027</v>
      </c>
      <c r="E39" s="333"/>
      <c r="F39" s="333"/>
      <c r="G39" s="333"/>
      <c r="H39" s="333"/>
      <c r="I39" s="334"/>
    </row>
    <row r="40" spans="2:9" ht="31.5" customHeight="1">
      <c r="B40" s="325">
        <v>31</v>
      </c>
      <c r="C40" s="328" t="s">
        <v>599</v>
      </c>
      <c r="D40" s="327">
        <v>3028</v>
      </c>
      <c r="E40" s="333"/>
      <c r="F40" s="333"/>
      <c r="G40" s="333"/>
      <c r="H40" s="333"/>
      <c r="I40" s="334"/>
    </row>
    <row r="41" spans="2:9" ht="31.5" customHeight="1">
      <c r="B41" s="325">
        <v>32</v>
      </c>
      <c r="C41" s="328" t="s">
        <v>600</v>
      </c>
      <c r="D41" s="327">
        <v>3029</v>
      </c>
      <c r="E41" s="333"/>
      <c r="F41" s="333"/>
      <c r="G41" s="333"/>
      <c r="H41" s="333"/>
      <c r="I41" s="334"/>
    </row>
    <row r="42" spans="2:9" ht="31.5" customHeight="1">
      <c r="B42" s="325">
        <v>33</v>
      </c>
      <c r="C42" s="328" t="s">
        <v>601</v>
      </c>
      <c r="D42" s="327">
        <v>3030</v>
      </c>
      <c r="E42" s="333"/>
      <c r="F42" s="333"/>
      <c r="G42" s="333"/>
      <c r="H42" s="333"/>
      <c r="I42" s="334"/>
    </row>
    <row r="43" spans="2:9" ht="40.5" customHeight="1">
      <c r="B43" s="325">
        <v>34</v>
      </c>
      <c r="C43" s="326" t="s">
        <v>602</v>
      </c>
      <c r="D43" s="327">
        <v>3031</v>
      </c>
      <c r="E43" s="333">
        <f>E44+E46+E45+E47+E48+E49</f>
        <v>1711</v>
      </c>
      <c r="F43" s="333">
        <f>F44+F46+F45+F47+F48+F49</f>
        <v>1219</v>
      </c>
      <c r="G43" s="333">
        <v>305</v>
      </c>
      <c r="H43" s="333">
        <f>H44+H45+H46+H47+H48</f>
        <v>299</v>
      </c>
      <c r="I43" s="334">
        <f>H43/G43*100</f>
        <v>98.0327868852459</v>
      </c>
    </row>
    <row r="44" spans="2:9" ht="31.5" customHeight="1">
      <c r="B44" s="325">
        <v>35</v>
      </c>
      <c r="C44" s="328" t="s">
        <v>115</v>
      </c>
      <c r="D44" s="327">
        <v>3032</v>
      </c>
      <c r="E44" s="333"/>
      <c r="F44" s="333"/>
      <c r="G44" s="333"/>
      <c r="H44" s="333"/>
      <c r="I44" s="334"/>
    </row>
    <row r="45" spans="2:9" ht="31.5" customHeight="1">
      <c r="B45" s="325">
        <v>36</v>
      </c>
      <c r="C45" s="328" t="s">
        <v>603</v>
      </c>
      <c r="D45" s="327">
        <v>3033</v>
      </c>
      <c r="E45" s="333">
        <v>858</v>
      </c>
      <c r="F45" s="333">
        <v>900</v>
      </c>
      <c r="G45" s="333">
        <v>225</v>
      </c>
      <c r="H45" s="333"/>
      <c r="I45" s="334"/>
    </row>
    <row r="46" spans="2:9" ht="31.5" customHeight="1">
      <c r="B46" s="325">
        <v>37</v>
      </c>
      <c r="C46" s="328" t="s">
        <v>604</v>
      </c>
      <c r="D46" s="327">
        <v>3034</v>
      </c>
      <c r="E46" s="333"/>
      <c r="F46" s="333"/>
      <c r="G46" s="333"/>
      <c r="H46" s="333"/>
      <c r="I46" s="334"/>
    </row>
    <row r="47" spans="2:9" ht="31.5" customHeight="1">
      <c r="B47" s="325">
        <v>38</v>
      </c>
      <c r="C47" s="328" t="s">
        <v>605</v>
      </c>
      <c r="D47" s="327">
        <v>3035</v>
      </c>
      <c r="E47" s="333"/>
      <c r="F47" s="333"/>
      <c r="G47" s="333">
        <f>F47/4</f>
        <v>0</v>
      </c>
      <c r="H47" s="333">
        <v>217</v>
      </c>
      <c r="I47" s="334"/>
    </row>
    <row r="48" spans="2:9" ht="31.5" customHeight="1">
      <c r="B48" s="325">
        <v>39</v>
      </c>
      <c r="C48" s="328" t="s">
        <v>606</v>
      </c>
      <c r="D48" s="327">
        <v>3036</v>
      </c>
      <c r="E48" s="333">
        <v>853</v>
      </c>
      <c r="F48" s="333">
        <v>319</v>
      </c>
      <c r="G48" s="333">
        <f>F48/4</f>
        <v>79.75</v>
      </c>
      <c r="H48" s="333">
        <v>82</v>
      </c>
      <c r="I48" s="334">
        <f>H48/G48*100</f>
        <v>102.82131661442007</v>
      </c>
    </row>
    <row r="49" spans="2:9" ht="31.5" customHeight="1">
      <c r="B49" s="325">
        <v>40</v>
      </c>
      <c r="C49" s="328" t="s">
        <v>607</v>
      </c>
      <c r="D49" s="327">
        <v>3037</v>
      </c>
      <c r="E49" s="333"/>
      <c r="F49" s="333"/>
      <c r="G49" s="333"/>
      <c r="H49" s="333"/>
      <c r="I49" s="334"/>
    </row>
    <row r="50" spans="2:9" ht="57.75" customHeight="1">
      <c r="B50" s="325">
        <v>41</v>
      </c>
      <c r="C50" s="326" t="s">
        <v>608</v>
      </c>
      <c r="D50" s="327">
        <v>3038</v>
      </c>
      <c r="E50" s="333"/>
      <c r="F50" s="333">
        <f>F37-F43</f>
        <v>10010</v>
      </c>
      <c r="G50" s="333">
        <f>G37-G43</f>
        <v>2502</v>
      </c>
      <c r="H50" s="333"/>
      <c r="I50" s="334"/>
    </row>
    <row r="51" spans="2:9" ht="51" customHeight="1">
      <c r="B51" s="325">
        <v>42</v>
      </c>
      <c r="C51" s="326" t="s">
        <v>609</v>
      </c>
      <c r="D51" s="327">
        <v>3039</v>
      </c>
      <c r="E51" s="333"/>
      <c r="F51" s="333"/>
      <c r="G51" s="333"/>
      <c r="H51" s="333">
        <f>H43-H37</f>
        <v>299</v>
      </c>
      <c r="I51" s="334"/>
    </row>
    <row r="52" spans="2:9" ht="48" customHeight="1">
      <c r="B52" s="325">
        <v>43</v>
      </c>
      <c r="C52" s="326" t="s">
        <v>949</v>
      </c>
      <c r="D52" s="327">
        <v>3040</v>
      </c>
      <c r="E52" s="333">
        <f>E11+E24+E37</f>
        <v>229823</v>
      </c>
      <c r="F52" s="333">
        <f>F11+F24+F37</f>
        <v>261229</v>
      </c>
      <c r="G52" s="333">
        <f>G11+G24+G37</f>
        <v>65307</v>
      </c>
      <c r="H52" s="333">
        <f>H11+H24+H37</f>
        <v>41480</v>
      </c>
      <c r="I52" s="334">
        <f>H52/G52*100</f>
        <v>63.515396511859365</v>
      </c>
    </row>
    <row r="53" spans="2:9" ht="42.75" customHeight="1">
      <c r="B53" s="325">
        <v>44</v>
      </c>
      <c r="C53" s="326" t="s">
        <v>950</v>
      </c>
      <c r="D53" s="327">
        <v>3041</v>
      </c>
      <c r="E53" s="333">
        <f>E15+E30+E43</f>
        <v>229319</v>
      </c>
      <c r="F53" s="333">
        <f>F15+F30+F43</f>
        <v>255029</v>
      </c>
      <c r="G53" s="333">
        <f>G15+G30+G43</f>
        <v>63757</v>
      </c>
      <c r="H53" s="333">
        <f>H15+H30+H43</f>
        <v>54488</v>
      </c>
      <c r="I53" s="334">
        <f>H53/G53*100</f>
        <v>85.46198848753862</v>
      </c>
    </row>
    <row r="54" spans="2:9" ht="31.5" customHeight="1">
      <c r="B54" s="325">
        <v>45</v>
      </c>
      <c r="C54" s="326" t="s">
        <v>951</v>
      </c>
      <c r="D54" s="327">
        <v>3042</v>
      </c>
      <c r="E54" s="333">
        <f>E52-E53</f>
        <v>504</v>
      </c>
      <c r="F54" s="333">
        <f>F52-F53</f>
        <v>6200</v>
      </c>
      <c r="G54" s="333">
        <f>G52-G53</f>
        <v>1550</v>
      </c>
      <c r="H54" s="333"/>
      <c r="I54" s="334"/>
    </row>
    <row r="55" spans="2:9" ht="31.5" customHeight="1">
      <c r="B55" s="329">
        <v>46</v>
      </c>
      <c r="C55" s="326" t="s">
        <v>952</v>
      </c>
      <c r="D55" s="327">
        <v>3043</v>
      </c>
      <c r="E55" s="333"/>
      <c r="F55" s="333"/>
      <c r="G55" s="333"/>
      <c r="H55" s="333">
        <f>H53-H52</f>
        <v>13008</v>
      </c>
      <c r="I55" s="334"/>
    </row>
    <row r="56" spans="2:9" ht="40.5" customHeight="1">
      <c r="B56" s="320">
        <v>47</v>
      </c>
      <c r="C56" s="326" t="s">
        <v>663</v>
      </c>
      <c r="D56" s="327">
        <v>3044</v>
      </c>
      <c r="E56" s="333">
        <v>20447</v>
      </c>
      <c r="F56" s="333">
        <v>12400</v>
      </c>
      <c r="G56" s="333">
        <v>3100</v>
      </c>
      <c r="H56" s="333">
        <v>20951</v>
      </c>
      <c r="I56" s="334">
        <f>H56/G56*100</f>
        <v>675.8387096774194</v>
      </c>
    </row>
    <row r="57" spans="2:9" ht="42.75" customHeight="1">
      <c r="B57" s="325">
        <v>48</v>
      </c>
      <c r="C57" s="326" t="s">
        <v>664</v>
      </c>
      <c r="D57" s="327">
        <v>3045</v>
      </c>
      <c r="E57" s="333"/>
      <c r="F57" s="333"/>
      <c r="G57" s="333"/>
      <c r="H57" s="333"/>
      <c r="I57" s="334"/>
    </row>
    <row r="58" spans="2:9" ht="41.25" customHeight="1">
      <c r="B58" s="325">
        <v>49</v>
      </c>
      <c r="C58" s="326" t="s">
        <v>189</v>
      </c>
      <c r="D58" s="327">
        <v>3046</v>
      </c>
      <c r="E58" s="335"/>
      <c r="F58" s="335"/>
      <c r="G58" s="335"/>
      <c r="H58" s="335"/>
      <c r="I58" s="334"/>
    </row>
    <row r="59" spans="2:9" ht="46.5" customHeight="1" thickBot="1">
      <c r="B59" s="330">
        <v>50</v>
      </c>
      <c r="C59" s="331" t="s">
        <v>953</v>
      </c>
      <c r="D59" s="332">
        <v>3047</v>
      </c>
      <c r="E59" s="336">
        <v>20951</v>
      </c>
      <c r="F59" s="336">
        <f>F54-F55+F56+F57-F58</f>
        <v>18600</v>
      </c>
      <c r="G59" s="336">
        <f>G54-G55+G56+G57-G58</f>
        <v>4650</v>
      </c>
      <c r="H59" s="336">
        <f>H54-H55+H56+H57-H58</f>
        <v>7943</v>
      </c>
      <c r="I59" s="337">
        <f>H59/G59*100</f>
        <v>170.81720430107526</v>
      </c>
    </row>
    <row r="62" spans="2:12" ht="24.75" customHeight="1">
      <c r="B62" s="538" t="s">
        <v>902</v>
      </c>
      <c r="C62" s="538"/>
      <c r="G62" s="540" t="s">
        <v>906</v>
      </c>
      <c r="H62" s="540"/>
      <c r="I62" s="540"/>
      <c r="J62" s="539"/>
      <c r="K62" s="539"/>
      <c r="L62" s="539"/>
    </row>
    <row r="63" ht="15.75">
      <c r="E63" s="99" t="s">
        <v>621</v>
      </c>
    </row>
  </sheetData>
  <sheetProtection/>
  <mergeCells count="14">
    <mergeCell ref="F8:F9"/>
    <mergeCell ref="G8:H8"/>
    <mergeCell ref="B2:C2"/>
    <mergeCell ref="B3:C3"/>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X98"/>
  <sheetViews>
    <sheetView zoomScale="75" zoomScaleNormal="75" zoomScalePageLayoutView="0" workbookViewId="0" topLeftCell="A30">
      <selection activeCell="H14" sqref="H14:H15"/>
    </sheetView>
  </sheetViews>
  <sheetFormatPr defaultColWidth="9.140625" defaultRowHeight="12.75"/>
  <cols>
    <col min="1" max="1" width="9.140625" style="2" customWidth="1"/>
    <col min="2" max="2" width="6.140625" style="2" customWidth="1"/>
    <col min="3" max="3" width="81.28125" style="2" customWidth="1"/>
    <col min="4" max="4" width="20.7109375" style="43"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4" t="s">
        <v>637</v>
      </c>
    </row>
    <row r="2" spans="2:4" ht="15.75">
      <c r="B2" s="517" t="s">
        <v>899</v>
      </c>
      <c r="C2" s="517"/>
      <c r="D2" s="44"/>
    </row>
    <row r="3" spans="2:4" ht="15.75">
      <c r="B3" s="517" t="s">
        <v>744</v>
      </c>
      <c r="C3" s="517"/>
      <c r="D3" s="44"/>
    </row>
    <row r="5" spans="2:9" ht="20.25">
      <c r="B5" s="562" t="s">
        <v>58</v>
      </c>
      <c r="C5" s="562"/>
      <c r="D5" s="562"/>
      <c r="E5" s="562"/>
      <c r="F5" s="562"/>
      <c r="G5" s="562"/>
      <c r="H5" s="562"/>
      <c r="I5" s="1"/>
    </row>
    <row r="6" spans="3:9" ht="19.5" thickBot="1">
      <c r="C6" s="1"/>
      <c r="D6" s="45"/>
      <c r="E6" s="1"/>
      <c r="F6" s="1"/>
      <c r="G6" s="1"/>
      <c r="H6" s="118" t="s">
        <v>4</v>
      </c>
      <c r="I6" s="1"/>
    </row>
    <row r="7" spans="2:24" ht="25.5" customHeight="1">
      <c r="B7" s="563" t="s">
        <v>10</v>
      </c>
      <c r="C7" s="557" t="s">
        <v>26</v>
      </c>
      <c r="D7" s="512" t="s">
        <v>882</v>
      </c>
      <c r="E7" s="512" t="s">
        <v>885</v>
      </c>
      <c r="F7" s="514" t="s">
        <v>884</v>
      </c>
      <c r="G7" s="554"/>
      <c r="H7" s="555" t="s">
        <v>943</v>
      </c>
      <c r="I7" s="553"/>
      <c r="J7" s="552"/>
      <c r="K7" s="553"/>
      <c r="L7" s="552"/>
      <c r="M7" s="553"/>
      <c r="N7" s="552"/>
      <c r="O7" s="553"/>
      <c r="P7" s="552"/>
      <c r="Q7" s="553"/>
      <c r="R7" s="552"/>
      <c r="S7" s="552"/>
      <c r="T7" s="552"/>
      <c r="U7" s="4"/>
      <c r="V7" s="4"/>
      <c r="W7" s="4"/>
      <c r="X7" s="4"/>
    </row>
    <row r="8" spans="2:24" s="31" customFormat="1" ht="57" customHeight="1" thickBot="1">
      <c r="B8" s="564"/>
      <c r="C8" s="558"/>
      <c r="D8" s="513"/>
      <c r="E8" s="513"/>
      <c r="F8" s="136" t="s">
        <v>1</v>
      </c>
      <c r="G8" s="137" t="s">
        <v>67</v>
      </c>
      <c r="H8" s="556"/>
      <c r="I8" s="553"/>
      <c r="J8" s="553"/>
      <c r="K8" s="553"/>
      <c r="L8" s="553"/>
      <c r="M8" s="553"/>
      <c r="N8" s="553"/>
      <c r="O8" s="553"/>
      <c r="P8" s="552"/>
      <c r="Q8" s="553"/>
      <c r="R8" s="552"/>
      <c r="S8" s="552"/>
      <c r="T8" s="552"/>
      <c r="U8" s="295"/>
      <c r="V8" s="295"/>
      <c r="W8" s="295"/>
      <c r="X8" s="295"/>
    </row>
    <row r="9" spans="2:24" s="55" customFormat="1" ht="35.25" customHeight="1">
      <c r="B9" s="138" t="s">
        <v>78</v>
      </c>
      <c r="C9" s="135" t="s">
        <v>127</v>
      </c>
      <c r="D9" s="373">
        <v>69850642</v>
      </c>
      <c r="E9" s="373">
        <v>70821755</v>
      </c>
      <c r="F9" s="374">
        <v>18050200</v>
      </c>
      <c r="G9" s="374">
        <v>15839329</v>
      </c>
      <c r="H9" s="375">
        <f>G9/F9*100</f>
        <v>87.75154291919203</v>
      </c>
      <c r="I9" s="56"/>
      <c r="J9" s="56"/>
      <c r="K9" s="56"/>
      <c r="L9" s="56"/>
      <c r="M9" s="56"/>
      <c r="N9" s="56"/>
      <c r="O9" s="56"/>
      <c r="P9" s="56"/>
      <c r="Q9" s="56"/>
      <c r="R9" s="56"/>
      <c r="S9" s="56"/>
      <c r="T9" s="56"/>
      <c r="U9" s="56"/>
      <c r="V9" s="56"/>
      <c r="W9" s="56"/>
      <c r="X9" s="56"/>
    </row>
    <row r="10" spans="2:24" s="55" customFormat="1" ht="35.25" customHeight="1">
      <c r="B10" s="139" t="s">
        <v>79</v>
      </c>
      <c r="C10" s="64" t="s">
        <v>190</v>
      </c>
      <c r="D10" s="373">
        <v>96544052</v>
      </c>
      <c r="E10" s="373">
        <v>101029608</v>
      </c>
      <c r="F10" s="373">
        <v>25713836</v>
      </c>
      <c r="G10" s="373">
        <v>21889560</v>
      </c>
      <c r="H10" s="375">
        <f aca="true" t="shared" si="0" ref="H10:H37">G10/F10*100</f>
        <v>85.12755545302537</v>
      </c>
      <c r="I10" s="56"/>
      <c r="J10" s="56"/>
      <c r="K10" s="56"/>
      <c r="L10" s="56"/>
      <c r="M10" s="56"/>
      <c r="N10" s="56"/>
      <c r="O10" s="56"/>
      <c r="P10" s="56"/>
      <c r="Q10" s="56"/>
      <c r="R10" s="56"/>
      <c r="S10" s="56"/>
      <c r="T10" s="56"/>
      <c r="U10" s="56"/>
      <c r="V10" s="56"/>
      <c r="W10" s="56"/>
      <c r="X10" s="56"/>
    </row>
    <row r="11" spans="2:24" s="55" customFormat="1" ht="35.25" customHeight="1">
      <c r="B11" s="139" t="s">
        <v>80</v>
      </c>
      <c r="C11" s="64" t="s">
        <v>191</v>
      </c>
      <c r="D11" s="373">
        <v>111498592</v>
      </c>
      <c r="E11" s="373">
        <v>119091200</v>
      </c>
      <c r="F11" s="373">
        <v>30316613</v>
      </c>
      <c r="G11" s="373">
        <v>25952900</v>
      </c>
      <c r="H11" s="375">
        <f t="shared" si="0"/>
        <v>85.60619881910951</v>
      </c>
      <c r="I11" s="56"/>
      <c r="J11" s="56"/>
      <c r="K11" s="56"/>
      <c r="L11" s="56"/>
      <c r="M11" s="56"/>
      <c r="N11" s="56"/>
      <c r="O11" s="56"/>
      <c r="P11" s="56"/>
      <c r="Q11" s="56"/>
      <c r="R11" s="56"/>
      <c r="S11" s="56"/>
      <c r="T11" s="56"/>
      <c r="U11" s="56"/>
      <c r="V11" s="56"/>
      <c r="W11" s="56"/>
      <c r="X11" s="56"/>
    </row>
    <row r="12" spans="2:24" s="55" customFormat="1" ht="35.25" customHeight="1">
      <c r="B12" s="139" t="s">
        <v>81</v>
      </c>
      <c r="C12" s="64" t="s">
        <v>198</v>
      </c>
      <c r="D12" s="373">
        <v>163</v>
      </c>
      <c r="E12" s="373">
        <v>165</v>
      </c>
      <c r="F12" s="373">
        <v>165</v>
      </c>
      <c r="G12" s="373">
        <f>G13+G14</f>
        <v>140</v>
      </c>
      <c r="H12" s="375">
        <f t="shared" si="0"/>
        <v>84.84848484848484</v>
      </c>
      <c r="I12" s="56"/>
      <c r="J12" s="56"/>
      <c r="K12" s="56"/>
      <c r="L12" s="56"/>
      <c r="M12" s="56"/>
      <c r="N12" s="56"/>
      <c r="O12" s="56"/>
      <c r="P12" s="56"/>
      <c r="Q12" s="56"/>
      <c r="R12" s="56"/>
      <c r="S12" s="56"/>
      <c r="T12" s="56"/>
      <c r="U12" s="56"/>
      <c r="V12" s="56"/>
      <c r="W12" s="56"/>
      <c r="X12" s="56"/>
    </row>
    <row r="13" spans="2:24" s="55" customFormat="1" ht="35.25" customHeight="1">
      <c r="B13" s="139" t="s">
        <v>195</v>
      </c>
      <c r="C13" s="65" t="s">
        <v>192</v>
      </c>
      <c r="D13" s="373">
        <v>133</v>
      </c>
      <c r="E13" s="373">
        <v>150</v>
      </c>
      <c r="F13" s="373">
        <v>149</v>
      </c>
      <c r="G13" s="373">
        <v>127</v>
      </c>
      <c r="H13" s="375">
        <f t="shared" si="0"/>
        <v>85.23489932885906</v>
      </c>
      <c r="I13" s="56"/>
      <c r="J13" s="56"/>
      <c r="K13" s="56"/>
      <c r="L13" s="56"/>
      <c r="M13" s="56"/>
      <c r="N13" s="56"/>
      <c r="O13" s="56"/>
      <c r="P13" s="56"/>
      <c r="Q13" s="56"/>
      <c r="R13" s="56"/>
      <c r="S13" s="56"/>
      <c r="T13" s="56"/>
      <c r="U13" s="56"/>
      <c r="V13" s="56"/>
      <c r="W13" s="56"/>
      <c r="X13" s="56"/>
    </row>
    <row r="14" spans="2:24" s="55" customFormat="1" ht="35.25" customHeight="1">
      <c r="B14" s="139" t="s">
        <v>194</v>
      </c>
      <c r="C14" s="65" t="s">
        <v>193</v>
      </c>
      <c r="D14" s="373">
        <v>30</v>
      </c>
      <c r="E14" s="373">
        <v>15</v>
      </c>
      <c r="F14" s="373">
        <v>16</v>
      </c>
      <c r="G14" s="373">
        <v>13</v>
      </c>
      <c r="H14" s="375">
        <f t="shared" si="0"/>
        <v>81.25</v>
      </c>
      <c r="I14" s="56"/>
      <c r="J14" s="56"/>
      <c r="K14" s="56"/>
      <c r="L14" s="56"/>
      <c r="M14" s="56"/>
      <c r="N14" s="56"/>
      <c r="O14" s="56"/>
      <c r="P14" s="56"/>
      <c r="Q14" s="56"/>
      <c r="R14" s="56"/>
      <c r="S14" s="56"/>
      <c r="T14" s="56"/>
      <c r="U14" s="56"/>
      <c r="V14" s="56"/>
      <c r="W14" s="56"/>
      <c r="X14" s="56"/>
    </row>
    <row r="15" spans="2:24" s="55" customFormat="1" ht="35.25" customHeight="1">
      <c r="B15" s="139" t="s">
        <v>166</v>
      </c>
      <c r="C15" s="66" t="s">
        <v>27</v>
      </c>
      <c r="D15" s="373">
        <v>131159</v>
      </c>
      <c r="E15" s="373">
        <v>150000</v>
      </c>
      <c r="F15" s="373">
        <v>37500</v>
      </c>
      <c r="G15" s="373">
        <v>0</v>
      </c>
      <c r="H15" s="375">
        <f t="shared" si="0"/>
        <v>0</v>
      </c>
      <c r="I15" s="56"/>
      <c r="J15" s="56"/>
      <c r="K15" s="56"/>
      <c r="L15" s="56"/>
      <c r="M15" s="56"/>
      <c r="N15" s="56"/>
      <c r="O15" s="56"/>
      <c r="P15" s="56"/>
      <c r="Q15" s="56"/>
      <c r="R15" s="56"/>
      <c r="S15" s="56"/>
      <c r="T15" s="56"/>
      <c r="U15" s="56"/>
      <c r="V15" s="56"/>
      <c r="W15" s="56"/>
      <c r="X15" s="56"/>
    </row>
    <row r="16" spans="2:24" s="55" customFormat="1" ht="35.25" customHeight="1">
      <c r="B16" s="139" t="s">
        <v>167</v>
      </c>
      <c r="C16" s="66" t="s">
        <v>116</v>
      </c>
      <c r="D16" s="373">
        <v>1</v>
      </c>
      <c r="E16" s="373">
        <v>3</v>
      </c>
      <c r="F16" s="373">
        <v>3</v>
      </c>
      <c r="G16" s="373">
        <v>0</v>
      </c>
      <c r="H16" s="375"/>
      <c r="I16" s="56"/>
      <c r="J16" s="56"/>
      <c r="K16" s="56"/>
      <c r="L16" s="56"/>
      <c r="M16" s="56"/>
      <c r="N16" s="56"/>
      <c r="O16" s="56"/>
      <c r="P16" s="56"/>
      <c r="Q16" s="56"/>
      <c r="R16" s="56"/>
      <c r="S16" s="56"/>
      <c r="T16" s="56"/>
      <c r="U16" s="56"/>
      <c r="V16" s="56"/>
      <c r="W16" s="56"/>
      <c r="X16" s="56"/>
    </row>
    <row r="17" spans="2:24" s="55" customFormat="1" ht="35.25" customHeight="1">
      <c r="B17" s="139" t="s">
        <v>168</v>
      </c>
      <c r="C17" s="66" t="s">
        <v>28</v>
      </c>
      <c r="D17" s="373"/>
      <c r="E17" s="373"/>
      <c r="F17" s="373"/>
      <c r="G17" s="373"/>
      <c r="H17" s="375"/>
      <c r="I17" s="56"/>
      <c r="J17" s="56"/>
      <c r="K17" s="56"/>
      <c r="L17" s="56"/>
      <c r="M17" s="56"/>
      <c r="N17" s="56"/>
      <c r="O17" s="56"/>
      <c r="P17" s="56"/>
      <c r="Q17" s="56"/>
      <c r="R17" s="56"/>
      <c r="S17" s="56"/>
      <c r="T17" s="56"/>
      <c r="U17" s="56"/>
      <c r="V17" s="56"/>
      <c r="W17" s="56"/>
      <c r="X17" s="56"/>
    </row>
    <row r="18" spans="2:24" s="55" customFormat="1" ht="35.25" customHeight="1">
      <c r="B18" s="139" t="s">
        <v>169</v>
      </c>
      <c r="C18" s="66" t="s">
        <v>117</v>
      </c>
      <c r="D18" s="373"/>
      <c r="E18" s="373"/>
      <c r="F18" s="373"/>
      <c r="G18" s="373"/>
      <c r="H18" s="375"/>
      <c r="I18" s="56"/>
      <c r="J18" s="56"/>
      <c r="K18" s="56"/>
      <c r="L18" s="56"/>
      <c r="M18" s="56"/>
      <c r="N18" s="56"/>
      <c r="O18" s="56"/>
      <c r="P18" s="56"/>
      <c r="Q18" s="56"/>
      <c r="R18" s="56"/>
      <c r="S18" s="56"/>
      <c r="T18" s="56"/>
      <c r="U18" s="56"/>
      <c r="V18" s="56"/>
      <c r="W18" s="56"/>
      <c r="X18" s="56"/>
    </row>
    <row r="19" spans="2:24" s="55" customFormat="1" ht="35.25" customHeight="1">
      <c r="B19" s="139" t="s">
        <v>170</v>
      </c>
      <c r="C19" s="67" t="s">
        <v>29</v>
      </c>
      <c r="D19" s="373">
        <v>4339742</v>
      </c>
      <c r="E19" s="373">
        <v>5400000</v>
      </c>
      <c r="F19" s="373">
        <v>1350000</v>
      </c>
      <c r="G19" s="373">
        <v>936723</v>
      </c>
      <c r="H19" s="375">
        <f t="shared" si="0"/>
        <v>69.38688888888889</v>
      </c>
      <c r="I19" s="56"/>
      <c r="J19" s="56"/>
      <c r="K19" s="56"/>
      <c r="L19" s="56"/>
      <c r="M19" s="56"/>
      <c r="N19" s="56"/>
      <c r="O19" s="56"/>
      <c r="P19" s="56"/>
      <c r="Q19" s="56"/>
      <c r="R19" s="56"/>
      <c r="S19" s="56"/>
      <c r="T19" s="56"/>
      <c r="U19" s="56"/>
      <c r="V19" s="56"/>
      <c r="W19" s="56"/>
      <c r="X19" s="56"/>
    </row>
    <row r="20" spans="2:24" s="55" customFormat="1" ht="35.25" customHeight="1">
      <c r="B20" s="139" t="s">
        <v>171</v>
      </c>
      <c r="C20" s="71" t="s">
        <v>118</v>
      </c>
      <c r="D20" s="373">
        <v>6</v>
      </c>
      <c r="E20" s="373">
        <v>20</v>
      </c>
      <c r="F20" s="373">
        <v>10</v>
      </c>
      <c r="G20" s="373">
        <v>24</v>
      </c>
      <c r="H20" s="375">
        <f t="shared" si="0"/>
        <v>240</v>
      </c>
      <c r="I20" s="56"/>
      <c r="J20" s="56"/>
      <c r="K20" s="56"/>
      <c r="L20" s="56"/>
      <c r="M20" s="56"/>
      <c r="N20" s="56"/>
      <c r="O20" s="56"/>
      <c r="P20" s="56"/>
      <c r="Q20" s="56"/>
      <c r="R20" s="56"/>
      <c r="S20" s="56"/>
      <c r="T20" s="56"/>
      <c r="U20" s="56"/>
      <c r="V20" s="56"/>
      <c r="W20" s="56"/>
      <c r="X20" s="56"/>
    </row>
    <row r="21" spans="2:24" s="55" customFormat="1" ht="35.25" customHeight="1">
      <c r="B21" s="139" t="s">
        <v>172</v>
      </c>
      <c r="C21" s="67" t="s">
        <v>30</v>
      </c>
      <c r="D21" s="373"/>
      <c r="E21" s="373"/>
      <c r="F21" s="373"/>
      <c r="G21" s="373"/>
      <c r="H21" s="375"/>
      <c r="I21" s="56"/>
      <c r="J21" s="56"/>
      <c r="K21" s="56"/>
      <c r="L21" s="56"/>
      <c r="M21" s="56"/>
      <c r="N21" s="56"/>
      <c r="O21" s="56"/>
      <c r="P21" s="56"/>
      <c r="Q21" s="56"/>
      <c r="R21" s="56"/>
      <c r="S21" s="56"/>
      <c r="T21" s="56"/>
      <c r="U21" s="56"/>
      <c r="V21" s="56"/>
      <c r="W21" s="56"/>
      <c r="X21" s="56"/>
    </row>
    <row r="22" spans="2:24" s="55" customFormat="1" ht="35.25" customHeight="1">
      <c r="B22" s="139" t="s">
        <v>173</v>
      </c>
      <c r="C22" s="66" t="s">
        <v>119</v>
      </c>
      <c r="D22" s="373"/>
      <c r="E22" s="373"/>
      <c r="F22" s="373"/>
      <c r="G22" s="373"/>
      <c r="H22" s="375"/>
      <c r="I22" s="56"/>
      <c r="J22" s="56"/>
      <c r="K22" s="56"/>
      <c r="L22" s="56"/>
      <c r="M22" s="56"/>
      <c r="N22" s="56"/>
      <c r="O22" s="56"/>
      <c r="P22" s="56"/>
      <c r="Q22" s="56"/>
      <c r="R22" s="56"/>
      <c r="S22" s="56"/>
      <c r="T22" s="56"/>
      <c r="U22" s="56"/>
      <c r="V22" s="56"/>
      <c r="W22" s="56"/>
      <c r="X22" s="56"/>
    </row>
    <row r="23" spans="2:24" s="55" customFormat="1" ht="35.25" customHeight="1">
      <c r="B23" s="139" t="s">
        <v>174</v>
      </c>
      <c r="C23" s="67" t="s">
        <v>129</v>
      </c>
      <c r="D23" s="373"/>
      <c r="E23" s="373"/>
      <c r="F23" s="373"/>
      <c r="G23" s="373"/>
      <c r="H23" s="375"/>
      <c r="I23" s="56"/>
      <c r="J23" s="56"/>
      <c r="K23" s="56"/>
      <c r="L23" s="56"/>
      <c r="M23" s="56"/>
      <c r="N23" s="56"/>
      <c r="O23" s="56"/>
      <c r="P23" s="56"/>
      <c r="Q23" s="56"/>
      <c r="R23" s="56"/>
      <c r="S23" s="56"/>
      <c r="T23" s="56"/>
      <c r="U23" s="56"/>
      <c r="V23" s="56"/>
      <c r="W23" s="56"/>
      <c r="X23" s="56"/>
    </row>
    <row r="24" spans="2:24" s="55" customFormat="1" ht="35.25" customHeight="1">
      <c r="B24" s="139" t="s">
        <v>91</v>
      </c>
      <c r="C24" s="67" t="s">
        <v>128</v>
      </c>
      <c r="D24" s="373"/>
      <c r="E24" s="373"/>
      <c r="F24" s="373"/>
      <c r="G24" s="373"/>
      <c r="H24" s="375"/>
      <c r="I24" s="56"/>
      <c r="J24" s="56"/>
      <c r="K24" s="56"/>
      <c r="L24" s="56"/>
      <c r="M24" s="56"/>
      <c r="N24" s="56"/>
      <c r="O24" s="56"/>
      <c r="P24" s="56"/>
      <c r="Q24" s="56"/>
      <c r="R24" s="56"/>
      <c r="S24" s="56"/>
      <c r="T24" s="56"/>
      <c r="U24" s="56"/>
      <c r="V24" s="56"/>
      <c r="W24" s="56"/>
      <c r="X24" s="56"/>
    </row>
    <row r="25" spans="2:24" s="55" customFormat="1" ht="35.25" customHeight="1">
      <c r="B25" s="139" t="s">
        <v>175</v>
      </c>
      <c r="C25" s="67" t="s">
        <v>120</v>
      </c>
      <c r="D25" s="373"/>
      <c r="E25" s="373"/>
      <c r="F25" s="373"/>
      <c r="G25" s="373"/>
      <c r="H25" s="375"/>
      <c r="I25" s="56"/>
      <c r="J25" s="56"/>
      <c r="K25" s="56"/>
      <c r="L25" s="56"/>
      <c r="M25" s="56"/>
      <c r="N25" s="56"/>
      <c r="O25" s="56"/>
      <c r="P25" s="56"/>
      <c r="Q25" s="56"/>
      <c r="R25" s="56"/>
      <c r="S25" s="56"/>
      <c r="T25" s="56"/>
      <c r="U25" s="56"/>
      <c r="V25" s="56"/>
      <c r="W25" s="56"/>
      <c r="X25" s="56"/>
    </row>
    <row r="26" spans="2:24" s="55" customFormat="1" ht="35.25" customHeight="1">
      <c r="B26" s="139" t="s">
        <v>176</v>
      </c>
      <c r="C26" s="67" t="s">
        <v>121</v>
      </c>
      <c r="D26" s="373"/>
      <c r="E26" s="373"/>
      <c r="F26" s="373"/>
      <c r="G26" s="373"/>
      <c r="H26" s="375"/>
      <c r="I26" s="56"/>
      <c r="J26" s="56"/>
      <c r="K26" s="56"/>
      <c r="L26" s="56"/>
      <c r="M26" s="56"/>
      <c r="N26" s="56"/>
      <c r="O26" s="56"/>
      <c r="P26" s="56"/>
      <c r="Q26" s="56"/>
      <c r="R26" s="56"/>
      <c r="S26" s="56"/>
      <c r="T26" s="56"/>
      <c r="U26" s="56"/>
      <c r="V26" s="56"/>
      <c r="W26" s="56"/>
      <c r="X26" s="56"/>
    </row>
    <row r="27" spans="2:24" s="55" customFormat="1" ht="35.25" customHeight="1">
      <c r="B27" s="139" t="s">
        <v>177</v>
      </c>
      <c r="C27" s="67" t="s">
        <v>122</v>
      </c>
      <c r="D27" s="373">
        <v>877136</v>
      </c>
      <c r="E27" s="373">
        <v>900000</v>
      </c>
      <c r="F27" s="373">
        <f>E27/4</f>
        <v>225000</v>
      </c>
      <c r="G27" s="373">
        <v>207612</v>
      </c>
      <c r="H27" s="375">
        <f t="shared" si="0"/>
        <v>92.27199999999999</v>
      </c>
      <c r="I27" s="56"/>
      <c r="J27" s="56"/>
      <c r="K27" s="56"/>
      <c r="L27" s="56"/>
      <c r="M27" s="56"/>
      <c r="N27" s="56"/>
      <c r="O27" s="56"/>
      <c r="P27" s="56"/>
      <c r="Q27" s="56"/>
      <c r="R27" s="56"/>
      <c r="S27" s="56"/>
      <c r="T27" s="56"/>
      <c r="U27" s="56"/>
      <c r="V27" s="56"/>
      <c r="W27" s="56"/>
      <c r="X27" s="56"/>
    </row>
    <row r="28" spans="2:24" s="55" customFormat="1" ht="35.25" customHeight="1">
      <c r="B28" s="139" t="s">
        <v>178</v>
      </c>
      <c r="C28" s="67" t="s">
        <v>123</v>
      </c>
      <c r="D28" s="373">
        <v>3</v>
      </c>
      <c r="E28" s="373">
        <v>3</v>
      </c>
      <c r="F28" s="373">
        <v>3</v>
      </c>
      <c r="G28" s="373">
        <v>3</v>
      </c>
      <c r="H28" s="375">
        <f t="shared" si="0"/>
        <v>100</v>
      </c>
      <c r="I28" s="56"/>
      <c r="J28" s="56"/>
      <c r="K28" s="56"/>
      <c r="L28" s="56"/>
      <c r="M28" s="56"/>
      <c r="N28" s="56"/>
      <c r="O28" s="56"/>
      <c r="P28" s="56"/>
      <c r="Q28" s="56"/>
      <c r="R28" s="56"/>
      <c r="S28" s="56"/>
      <c r="T28" s="56"/>
      <c r="U28" s="56"/>
      <c r="V28" s="56"/>
      <c r="W28" s="56"/>
      <c r="X28" s="56"/>
    </row>
    <row r="29" spans="2:24" s="55" customFormat="1" ht="35.25" customHeight="1">
      <c r="B29" s="139" t="s">
        <v>179</v>
      </c>
      <c r="C29" s="67" t="s">
        <v>31</v>
      </c>
      <c r="D29" s="373">
        <v>7714401</v>
      </c>
      <c r="E29" s="373">
        <v>8800000</v>
      </c>
      <c r="F29" s="373">
        <f>E29/4</f>
        <v>2200000</v>
      </c>
      <c r="G29" s="373">
        <v>1941967</v>
      </c>
      <c r="H29" s="375">
        <f t="shared" si="0"/>
        <v>88.27122727272727</v>
      </c>
      <c r="I29" s="56"/>
      <c r="J29" s="56"/>
      <c r="K29" s="56"/>
      <c r="L29" s="56"/>
      <c r="M29" s="56"/>
      <c r="N29" s="56"/>
      <c r="O29" s="56"/>
      <c r="P29" s="56"/>
      <c r="Q29" s="56"/>
      <c r="R29" s="56"/>
      <c r="S29" s="56"/>
      <c r="T29" s="56"/>
      <c r="U29" s="56"/>
      <c r="V29" s="56"/>
      <c r="W29" s="56"/>
      <c r="X29" s="56"/>
    </row>
    <row r="30" spans="2:24" s="55" customFormat="1" ht="35.25" customHeight="1">
      <c r="B30" s="139" t="s">
        <v>180</v>
      </c>
      <c r="C30" s="67" t="s">
        <v>124</v>
      </c>
      <c r="D30" s="373">
        <v>103932</v>
      </c>
      <c r="E30" s="373">
        <v>160000</v>
      </c>
      <c r="F30" s="373">
        <f>E30/4</f>
        <v>40000</v>
      </c>
      <c r="G30" s="373">
        <v>4402</v>
      </c>
      <c r="H30" s="375">
        <f t="shared" si="0"/>
        <v>11.004999999999999</v>
      </c>
      <c r="I30" s="56"/>
      <c r="J30" s="56"/>
      <c r="K30" s="56"/>
      <c r="L30" s="56"/>
      <c r="M30" s="56"/>
      <c r="N30" s="56"/>
      <c r="O30" s="56"/>
      <c r="P30" s="56"/>
      <c r="Q30" s="56"/>
      <c r="R30" s="56"/>
      <c r="S30" s="56"/>
      <c r="T30" s="56"/>
      <c r="U30" s="56"/>
      <c r="V30" s="56"/>
      <c r="W30" s="56"/>
      <c r="X30" s="56"/>
    </row>
    <row r="31" spans="2:24" s="62" customFormat="1" ht="35.25" customHeight="1">
      <c r="B31" s="139" t="s">
        <v>181</v>
      </c>
      <c r="C31" s="68" t="s">
        <v>125</v>
      </c>
      <c r="D31" s="373">
        <v>22700</v>
      </c>
      <c r="E31" s="373">
        <v>45000</v>
      </c>
      <c r="F31" s="373">
        <f>E31/4</f>
        <v>11250</v>
      </c>
      <c r="G31" s="373">
        <v>2550</v>
      </c>
      <c r="H31" s="375">
        <f t="shared" si="0"/>
        <v>22.666666666666664</v>
      </c>
      <c r="I31" s="69"/>
      <c r="J31" s="69"/>
      <c r="K31" s="69"/>
      <c r="L31" s="69"/>
      <c r="M31" s="69"/>
      <c r="N31" s="69"/>
      <c r="O31" s="69"/>
      <c r="P31" s="69"/>
      <c r="Q31" s="69"/>
      <c r="R31" s="69"/>
      <c r="S31" s="69"/>
      <c r="T31" s="69"/>
      <c r="U31" s="69"/>
      <c r="V31" s="69"/>
      <c r="W31" s="69"/>
      <c r="X31" s="69"/>
    </row>
    <row r="32" spans="2:24" s="55" customFormat="1" ht="35.25" customHeight="1">
      <c r="B32" s="139" t="s">
        <v>182</v>
      </c>
      <c r="C32" s="67" t="s">
        <v>32</v>
      </c>
      <c r="D32" s="373">
        <v>1366734</v>
      </c>
      <c r="E32" s="373">
        <v>1500000</v>
      </c>
      <c r="F32" s="373">
        <v>375000</v>
      </c>
      <c r="G32" s="373">
        <v>200998</v>
      </c>
      <c r="H32" s="375">
        <f t="shared" si="0"/>
        <v>53.599466666666665</v>
      </c>
      <c r="I32" s="56"/>
      <c r="J32" s="56"/>
      <c r="K32" s="56"/>
      <c r="L32" s="56"/>
      <c r="M32" s="56"/>
      <c r="N32" s="56"/>
      <c r="O32" s="56"/>
      <c r="P32" s="56"/>
      <c r="Q32" s="56"/>
      <c r="R32" s="56"/>
      <c r="S32" s="56"/>
      <c r="T32" s="56"/>
      <c r="U32" s="56"/>
      <c r="V32" s="56"/>
      <c r="W32" s="56"/>
      <c r="X32" s="56"/>
    </row>
    <row r="33" spans="2:24" s="55" customFormat="1" ht="35.25" customHeight="1">
      <c r="B33" s="139" t="s">
        <v>183</v>
      </c>
      <c r="C33" s="67" t="s">
        <v>68</v>
      </c>
      <c r="D33" s="373">
        <v>6</v>
      </c>
      <c r="E33" s="373">
        <v>6</v>
      </c>
      <c r="F33" s="373">
        <v>1</v>
      </c>
      <c r="G33" s="373">
        <v>1</v>
      </c>
      <c r="H33" s="375">
        <f t="shared" si="0"/>
        <v>100</v>
      </c>
      <c r="I33" s="56"/>
      <c r="J33" s="56"/>
      <c r="K33" s="56"/>
      <c r="L33" s="56"/>
      <c r="M33" s="56"/>
      <c r="N33" s="56"/>
      <c r="O33" s="56"/>
      <c r="P33" s="56"/>
      <c r="Q33" s="56"/>
      <c r="R33" s="56"/>
      <c r="S33" s="56"/>
      <c r="T33" s="56"/>
      <c r="U33" s="56"/>
      <c r="V33" s="56"/>
      <c r="W33" s="56"/>
      <c r="X33" s="56"/>
    </row>
    <row r="34" spans="2:24" s="55" customFormat="1" ht="35.25" customHeight="1">
      <c r="B34" s="139" t="s">
        <v>92</v>
      </c>
      <c r="C34" s="67" t="s">
        <v>33</v>
      </c>
      <c r="D34" s="373">
        <v>893452</v>
      </c>
      <c r="E34" s="373">
        <v>800000</v>
      </c>
      <c r="F34" s="373">
        <v>190000</v>
      </c>
      <c r="G34" s="373">
        <v>258894</v>
      </c>
      <c r="H34" s="375">
        <f t="shared" si="0"/>
        <v>136.26</v>
      </c>
      <c r="I34" s="56"/>
      <c r="J34" s="56"/>
      <c r="K34" s="56"/>
      <c r="L34" s="56"/>
      <c r="M34" s="56"/>
      <c r="N34" s="56"/>
      <c r="O34" s="56"/>
      <c r="P34" s="56"/>
      <c r="Q34" s="56"/>
      <c r="R34" s="56"/>
      <c r="S34" s="56"/>
      <c r="T34" s="56"/>
      <c r="U34" s="56"/>
      <c r="V34" s="56"/>
      <c r="W34" s="56"/>
      <c r="X34" s="56"/>
    </row>
    <row r="35" spans="2:24" s="55" customFormat="1" ht="35.25" customHeight="1">
      <c r="B35" s="139" t="s">
        <v>184</v>
      </c>
      <c r="C35" s="67" t="s">
        <v>68</v>
      </c>
      <c r="D35" s="373">
        <v>16</v>
      </c>
      <c r="E35" s="373">
        <v>13</v>
      </c>
      <c r="F35" s="373">
        <v>3</v>
      </c>
      <c r="G35" s="373">
        <v>5</v>
      </c>
      <c r="H35" s="375">
        <f t="shared" si="0"/>
        <v>166.66666666666669</v>
      </c>
      <c r="I35" s="56"/>
      <c r="J35" s="56"/>
      <c r="K35" s="56"/>
      <c r="L35" s="56"/>
      <c r="M35" s="56"/>
      <c r="N35" s="56"/>
      <c r="O35" s="56"/>
      <c r="P35" s="56"/>
      <c r="Q35" s="56"/>
      <c r="R35" s="56"/>
      <c r="S35" s="56"/>
      <c r="T35" s="56"/>
      <c r="U35" s="56"/>
      <c r="V35" s="56"/>
      <c r="W35" s="56"/>
      <c r="X35" s="56"/>
    </row>
    <row r="36" spans="2:24" s="55" customFormat="1" ht="35.25" customHeight="1">
      <c r="B36" s="139" t="s">
        <v>185</v>
      </c>
      <c r="C36" s="67" t="s">
        <v>34</v>
      </c>
      <c r="D36" s="373"/>
      <c r="E36" s="373"/>
      <c r="F36" s="373"/>
      <c r="G36" s="373"/>
      <c r="H36" s="375"/>
      <c r="I36" s="56"/>
      <c r="J36" s="56"/>
      <c r="K36" s="56"/>
      <c r="L36" s="56"/>
      <c r="M36" s="56"/>
      <c r="N36" s="56"/>
      <c r="O36" s="56"/>
      <c r="P36" s="56"/>
      <c r="Q36" s="56"/>
      <c r="R36" s="56"/>
      <c r="S36" s="56"/>
      <c r="T36" s="56"/>
      <c r="U36" s="56"/>
      <c r="V36" s="56"/>
      <c r="W36" s="56"/>
      <c r="X36" s="56"/>
    </row>
    <row r="37" spans="2:24" s="55" customFormat="1" ht="35.25" customHeight="1">
      <c r="B37" s="139" t="s">
        <v>186</v>
      </c>
      <c r="C37" s="67" t="s">
        <v>35</v>
      </c>
      <c r="D37" s="373">
        <v>236856</v>
      </c>
      <c r="E37" s="373">
        <v>500000</v>
      </c>
      <c r="F37" s="373">
        <f>E37/4</f>
        <v>125000</v>
      </c>
      <c r="G37" s="373">
        <v>255226</v>
      </c>
      <c r="H37" s="375">
        <f t="shared" si="0"/>
        <v>204.1808</v>
      </c>
      <c r="I37" s="56"/>
      <c r="J37" s="56"/>
      <c r="K37" s="56"/>
      <c r="L37" s="56"/>
      <c r="M37" s="56"/>
      <c r="N37" s="56"/>
      <c r="O37" s="56"/>
      <c r="P37" s="56"/>
      <c r="Q37" s="56"/>
      <c r="R37" s="56"/>
      <c r="S37" s="56"/>
      <c r="T37" s="56"/>
      <c r="U37" s="56"/>
      <c r="V37" s="56"/>
      <c r="W37" s="56"/>
      <c r="X37" s="56"/>
    </row>
    <row r="38" spans="2:24" s="55" customFormat="1" ht="35.25" customHeight="1">
      <c r="B38" s="139" t="s">
        <v>187</v>
      </c>
      <c r="C38" s="67" t="s">
        <v>36</v>
      </c>
      <c r="D38" s="373"/>
      <c r="E38" s="373"/>
      <c r="F38" s="373"/>
      <c r="G38" s="373"/>
      <c r="H38" s="375"/>
      <c r="I38" s="56"/>
      <c r="J38" s="56"/>
      <c r="K38" s="56"/>
      <c r="L38" s="56"/>
      <c r="M38" s="56"/>
      <c r="N38" s="56"/>
      <c r="O38" s="56"/>
      <c r="P38" s="56"/>
      <c r="Q38" s="56"/>
      <c r="R38" s="56"/>
      <c r="S38" s="56"/>
      <c r="T38" s="56"/>
      <c r="U38" s="56"/>
      <c r="V38" s="56"/>
      <c r="W38" s="56"/>
      <c r="X38" s="56"/>
    </row>
    <row r="39" spans="2:24" s="55" customFormat="1" ht="35.25" customHeight="1" thickBot="1">
      <c r="B39" s="140" t="s">
        <v>93</v>
      </c>
      <c r="C39" s="141" t="s">
        <v>37</v>
      </c>
      <c r="D39" s="376">
        <v>266178</v>
      </c>
      <c r="E39" s="376">
        <v>300000</v>
      </c>
      <c r="F39" s="376">
        <v>0</v>
      </c>
      <c r="G39" s="376">
        <v>0</v>
      </c>
      <c r="H39" s="377"/>
      <c r="I39" s="56"/>
      <c r="J39" s="56"/>
      <c r="K39" s="56"/>
      <c r="L39" s="56"/>
      <c r="M39" s="56"/>
      <c r="N39" s="56"/>
      <c r="O39" s="56"/>
      <c r="P39" s="56"/>
      <c r="Q39" s="56"/>
      <c r="R39" s="56"/>
      <c r="S39" s="56"/>
      <c r="T39" s="56"/>
      <c r="U39" s="56"/>
      <c r="V39" s="56"/>
      <c r="W39" s="56"/>
      <c r="X39" s="56"/>
    </row>
    <row r="40" spans="2:24" s="55" customFormat="1" ht="18.75">
      <c r="B40" s="59"/>
      <c r="C40" s="58"/>
      <c r="D40" s="70"/>
      <c r="E40" s="58"/>
      <c r="F40" s="59"/>
      <c r="G40" s="59"/>
      <c r="H40" s="59"/>
      <c r="I40" s="56"/>
      <c r="J40" s="56"/>
      <c r="K40" s="56"/>
      <c r="L40" s="56"/>
      <c r="M40" s="56"/>
      <c r="N40" s="56"/>
      <c r="O40" s="56"/>
      <c r="P40" s="56"/>
      <c r="Q40" s="56"/>
      <c r="R40" s="56"/>
      <c r="S40" s="56"/>
      <c r="T40" s="56"/>
      <c r="U40" s="56"/>
      <c r="V40" s="56"/>
      <c r="W40" s="56"/>
      <c r="X40" s="56"/>
    </row>
    <row r="41" spans="2:24" s="55" customFormat="1" ht="18.75">
      <c r="B41" s="59"/>
      <c r="C41" s="58" t="s">
        <v>199</v>
      </c>
      <c r="D41" s="70"/>
      <c r="E41" s="58"/>
      <c r="F41" s="59"/>
      <c r="G41" s="59"/>
      <c r="H41" s="59"/>
      <c r="I41" s="56"/>
      <c r="J41" s="56"/>
      <c r="K41" s="56"/>
      <c r="L41" s="56"/>
      <c r="M41" s="56"/>
      <c r="N41" s="56"/>
      <c r="O41" s="56"/>
      <c r="P41" s="56"/>
      <c r="Q41" s="56"/>
      <c r="R41" s="56"/>
      <c r="S41" s="56"/>
      <c r="T41" s="56"/>
      <c r="U41" s="56"/>
      <c r="V41" s="56"/>
      <c r="W41" s="56"/>
      <c r="X41" s="56"/>
    </row>
    <row r="42" spans="2:24" s="55" customFormat="1" ht="27" customHeight="1">
      <c r="B42" s="59"/>
      <c r="C42" s="561" t="s">
        <v>200</v>
      </c>
      <c r="D42" s="561"/>
      <c r="E42" s="561"/>
      <c r="F42" s="561"/>
      <c r="G42" s="59"/>
      <c r="H42" s="59"/>
      <c r="I42" s="56"/>
      <c r="J42" s="56"/>
      <c r="K42" s="56"/>
      <c r="L42" s="56"/>
      <c r="M42" s="56"/>
      <c r="N42" s="56"/>
      <c r="O42" s="56"/>
      <c r="P42" s="56"/>
      <c r="Q42" s="56"/>
      <c r="R42" s="56"/>
      <c r="S42" s="56"/>
      <c r="T42" s="56"/>
      <c r="U42" s="56"/>
      <c r="V42" s="56"/>
      <c r="W42" s="56"/>
      <c r="X42" s="56"/>
    </row>
    <row r="43" spans="2:24" ht="15.75">
      <c r="B43" s="6"/>
      <c r="C43" s="7"/>
      <c r="D43" s="46"/>
      <c r="E43" s="7"/>
      <c r="F43" s="6"/>
      <c r="G43" s="6"/>
      <c r="H43" s="6"/>
      <c r="I43" s="4"/>
      <c r="J43" s="4"/>
      <c r="K43" s="4"/>
      <c r="L43" s="4"/>
      <c r="M43" s="4"/>
      <c r="N43" s="4"/>
      <c r="O43" s="4"/>
      <c r="P43" s="4"/>
      <c r="Q43" s="4"/>
      <c r="R43" s="4"/>
      <c r="S43" s="4"/>
      <c r="T43" s="4"/>
      <c r="U43" s="4"/>
      <c r="V43" s="4"/>
      <c r="W43" s="4"/>
      <c r="X43" s="4"/>
    </row>
    <row r="44" spans="2:24" ht="15.75" customHeight="1">
      <c r="B44" s="559" t="s">
        <v>902</v>
      </c>
      <c r="C44" s="560"/>
      <c r="D44" s="19"/>
      <c r="E44" s="539" t="s">
        <v>944</v>
      </c>
      <c r="F44" s="539"/>
      <c r="G44" s="539"/>
      <c r="H44" s="539"/>
      <c r="I44" s="99"/>
      <c r="J44" s="4"/>
      <c r="K44" s="4"/>
      <c r="L44" s="4"/>
      <c r="M44" s="4"/>
      <c r="N44" s="4"/>
      <c r="O44" s="4"/>
      <c r="P44" s="4"/>
      <c r="Q44" s="4"/>
      <c r="R44" s="4"/>
      <c r="S44" s="4"/>
      <c r="T44" s="4"/>
      <c r="U44" s="4"/>
      <c r="V44" s="4"/>
      <c r="W44" s="4"/>
      <c r="X44" s="4"/>
    </row>
    <row r="45" spans="2:24" ht="24" customHeight="1">
      <c r="B45" s="19"/>
      <c r="C45" s="19"/>
      <c r="D45" s="99" t="s">
        <v>621</v>
      </c>
      <c r="F45" s="19"/>
      <c r="G45" s="19"/>
      <c r="H45" s="19"/>
      <c r="I45" s="19"/>
      <c r="J45" s="4"/>
      <c r="K45" s="4"/>
      <c r="L45" s="4"/>
      <c r="M45" s="4"/>
      <c r="N45" s="4"/>
      <c r="O45" s="4"/>
      <c r="P45" s="4"/>
      <c r="Q45" s="4"/>
      <c r="R45" s="4"/>
      <c r="S45" s="4"/>
      <c r="T45" s="4"/>
      <c r="U45" s="4"/>
      <c r="V45" s="4"/>
      <c r="W45" s="4"/>
      <c r="X45" s="4"/>
    </row>
    <row r="46" spans="2:24" ht="15.75">
      <c r="B46" s="6"/>
      <c r="C46" s="7"/>
      <c r="D46" s="46"/>
      <c r="E46" s="7"/>
      <c r="F46" s="6"/>
      <c r="G46" s="6"/>
      <c r="H46" s="6"/>
      <c r="I46" s="4"/>
      <c r="J46" s="4"/>
      <c r="K46" s="4"/>
      <c r="L46" s="4"/>
      <c r="M46" s="4"/>
      <c r="N46" s="4"/>
      <c r="O46" s="4"/>
      <c r="P46" s="4"/>
      <c r="Q46" s="4"/>
      <c r="R46" s="4"/>
      <c r="S46" s="4"/>
      <c r="T46" s="4"/>
      <c r="U46" s="4"/>
      <c r="V46" s="4"/>
      <c r="W46" s="4"/>
      <c r="X46" s="4"/>
    </row>
    <row r="47" spans="2:24" ht="15.75">
      <c r="B47" s="6"/>
      <c r="C47" s="4"/>
      <c r="D47" s="47"/>
      <c r="E47" s="4"/>
      <c r="F47" s="6"/>
      <c r="G47" s="6"/>
      <c r="H47" s="6"/>
      <c r="I47" s="4"/>
      <c r="J47" s="4"/>
      <c r="K47" s="4"/>
      <c r="L47" s="4"/>
      <c r="M47" s="4"/>
      <c r="N47" s="4"/>
      <c r="O47" s="4"/>
      <c r="P47" s="4"/>
      <c r="Q47" s="4"/>
      <c r="R47" s="4"/>
      <c r="S47" s="4"/>
      <c r="T47" s="4"/>
      <c r="U47" s="4"/>
      <c r="V47" s="4"/>
      <c r="W47" s="4"/>
      <c r="X47" s="4"/>
    </row>
    <row r="48" spans="2:24" ht="15.75">
      <c r="B48" s="6"/>
      <c r="C48" s="4"/>
      <c r="D48" s="47"/>
      <c r="E48" s="4"/>
      <c r="F48" s="6"/>
      <c r="G48" s="6"/>
      <c r="H48" s="6"/>
      <c r="I48" s="4"/>
      <c r="J48" s="4"/>
      <c r="K48" s="4"/>
      <c r="L48" s="4"/>
      <c r="M48" s="4"/>
      <c r="N48" s="4"/>
      <c r="O48" s="4"/>
      <c r="P48" s="4"/>
      <c r="Q48" s="4"/>
      <c r="R48" s="4"/>
      <c r="S48" s="4"/>
      <c r="T48" s="4"/>
      <c r="U48" s="4"/>
      <c r="V48" s="4"/>
      <c r="W48" s="4"/>
      <c r="X48" s="4"/>
    </row>
    <row r="49" spans="2:24" ht="15.75">
      <c r="B49" s="6"/>
      <c r="C49" s="4"/>
      <c r="D49" s="47"/>
      <c r="E49" s="4"/>
      <c r="F49" s="6"/>
      <c r="G49" s="6"/>
      <c r="H49" s="6"/>
      <c r="I49" s="4"/>
      <c r="J49" s="4"/>
      <c r="K49" s="4"/>
      <c r="L49" s="4"/>
      <c r="M49" s="4"/>
      <c r="N49" s="4"/>
      <c r="O49" s="4"/>
      <c r="P49" s="4"/>
      <c r="Q49" s="4"/>
      <c r="R49" s="4"/>
      <c r="S49" s="4"/>
      <c r="T49" s="4"/>
      <c r="U49" s="4"/>
      <c r="V49" s="4"/>
      <c r="W49" s="4"/>
      <c r="X49" s="4"/>
    </row>
    <row r="50" spans="2:24" ht="15.75">
      <c r="B50" s="6"/>
      <c r="C50" s="8"/>
      <c r="D50" s="48"/>
      <c r="E50" s="8"/>
      <c r="F50" s="6"/>
      <c r="G50" s="6"/>
      <c r="H50" s="6"/>
      <c r="I50" s="4"/>
      <c r="J50" s="4"/>
      <c r="K50" s="4"/>
      <c r="L50" s="4"/>
      <c r="M50" s="4"/>
      <c r="N50" s="4"/>
      <c r="O50" s="4"/>
      <c r="P50" s="4"/>
      <c r="Q50" s="4"/>
      <c r="R50" s="4"/>
      <c r="S50" s="4"/>
      <c r="T50" s="4"/>
      <c r="U50" s="4"/>
      <c r="V50" s="4"/>
      <c r="W50" s="4"/>
      <c r="X50" s="4"/>
    </row>
    <row r="51" spans="2:24" ht="15.75">
      <c r="B51" s="6"/>
      <c r="C51" s="8"/>
      <c r="D51" s="48"/>
      <c r="E51" s="8"/>
      <c r="F51" s="6"/>
      <c r="G51" s="6"/>
      <c r="H51" s="6"/>
      <c r="I51" s="4"/>
      <c r="J51" s="4"/>
      <c r="K51" s="4"/>
      <c r="L51" s="4"/>
      <c r="M51" s="4"/>
      <c r="N51" s="4"/>
      <c r="O51" s="4"/>
      <c r="P51" s="4"/>
      <c r="Q51" s="4"/>
      <c r="R51" s="4"/>
      <c r="S51" s="4"/>
      <c r="T51" s="4"/>
      <c r="U51" s="4"/>
      <c r="V51" s="4"/>
      <c r="W51" s="4"/>
      <c r="X51" s="4"/>
    </row>
    <row r="52" spans="2:24" ht="15.75">
      <c r="B52" s="6"/>
      <c r="C52" s="8"/>
      <c r="D52" s="48"/>
      <c r="E52" s="8"/>
      <c r="F52" s="6"/>
      <c r="G52" s="6"/>
      <c r="H52" s="6"/>
      <c r="I52" s="4"/>
      <c r="J52" s="4"/>
      <c r="K52" s="4"/>
      <c r="L52" s="4"/>
      <c r="M52" s="4"/>
      <c r="N52" s="4"/>
      <c r="O52" s="4"/>
      <c r="P52" s="4"/>
      <c r="Q52" s="4"/>
      <c r="R52" s="4"/>
      <c r="S52" s="4"/>
      <c r="T52" s="4"/>
      <c r="U52" s="4"/>
      <c r="V52" s="4"/>
      <c r="W52" s="4"/>
      <c r="X52" s="4"/>
    </row>
    <row r="53" spans="2:20" ht="15.75">
      <c r="B53" s="6"/>
      <c r="C53" s="8"/>
      <c r="D53" s="48"/>
      <c r="E53" s="8"/>
      <c r="F53" s="6"/>
      <c r="G53" s="6"/>
      <c r="H53" s="6"/>
      <c r="I53" s="4"/>
      <c r="J53" s="4"/>
      <c r="K53" s="4"/>
      <c r="L53" s="4"/>
      <c r="M53" s="4"/>
      <c r="N53" s="4"/>
      <c r="O53" s="4"/>
      <c r="P53" s="4"/>
      <c r="Q53" s="4"/>
      <c r="R53" s="4"/>
      <c r="S53" s="4"/>
      <c r="T53" s="4"/>
    </row>
    <row r="54" spans="2:20" ht="15.75">
      <c r="B54" s="6"/>
      <c r="C54" s="8"/>
      <c r="D54" s="48"/>
      <c r="E54" s="8"/>
      <c r="F54" s="6"/>
      <c r="G54" s="6"/>
      <c r="H54" s="6"/>
      <c r="I54" s="4"/>
      <c r="J54" s="4"/>
      <c r="K54" s="4"/>
      <c r="L54" s="4"/>
      <c r="M54" s="4"/>
      <c r="N54" s="4"/>
      <c r="O54" s="4"/>
      <c r="P54" s="4"/>
      <c r="Q54" s="4"/>
      <c r="R54" s="4"/>
      <c r="S54" s="4"/>
      <c r="T54" s="4"/>
    </row>
    <row r="55" spans="2:20" ht="15.75">
      <c r="B55" s="6"/>
      <c r="C55" s="8"/>
      <c r="D55" s="48"/>
      <c r="E55" s="8"/>
      <c r="F55" s="6"/>
      <c r="G55" s="6"/>
      <c r="H55" s="6"/>
      <c r="I55" s="4"/>
      <c r="J55" s="4"/>
      <c r="K55" s="4"/>
      <c r="L55" s="4"/>
      <c r="M55" s="4"/>
      <c r="N55" s="4"/>
      <c r="O55" s="4"/>
      <c r="P55" s="4"/>
      <c r="Q55" s="4"/>
      <c r="R55" s="4"/>
      <c r="S55" s="4"/>
      <c r="T55" s="4"/>
    </row>
    <row r="56" spans="2:20" ht="15.75">
      <c r="B56" s="6"/>
      <c r="C56" s="4"/>
      <c r="D56" s="47"/>
      <c r="E56" s="4"/>
      <c r="F56" s="6"/>
      <c r="G56" s="6"/>
      <c r="H56" s="6"/>
      <c r="I56" s="4"/>
      <c r="J56" s="4"/>
      <c r="K56" s="4"/>
      <c r="L56" s="4"/>
      <c r="M56" s="4"/>
      <c r="N56" s="4"/>
      <c r="O56" s="4"/>
      <c r="P56" s="4"/>
      <c r="Q56" s="4"/>
      <c r="R56" s="4"/>
      <c r="S56" s="4"/>
      <c r="T56" s="4"/>
    </row>
    <row r="57" spans="2:20" ht="15.75">
      <c r="B57" s="6"/>
      <c r="C57" s="4"/>
      <c r="D57" s="47"/>
      <c r="E57" s="4"/>
      <c r="F57" s="6"/>
      <c r="G57" s="6"/>
      <c r="H57" s="6"/>
      <c r="I57" s="4"/>
      <c r="J57" s="4"/>
      <c r="K57" s="4"/>
      <c r="L57" s="4"/>
      <c r="M57" s="4"/>
      <c r="N57" s="4"/>
      <c r="O57" s="4"/>
      <c r="P57" s="4"/>
      <c r="Q57" s="4"/>
      <c r="R57" s="4"/>
      <c r="S57" s="4"/>
      <c r="T57" s="4"/>
    </row>
    <row r="58" spans="2:20" ht="15.75">
      <c r="B58" s="6"/>
      <c r="C58" s="4"/>
      <c r="D58" s="47"/>
      <c r="E58" s="4"/>
      <c r="F58" s="6"/>
      <c r="G58" s="6"/>
      <c r="H58" s="6"/>
      <c r="I58" s="4"/>
      <c r="J58" s="4"/>
      <c r="K58" s="4"/>
      <c r="L58" s="4"/>
      <c r="M58" s="4"/>
      <c r="N58" s="4"/>
      <c r="O58" s="4"/>
      <c r="P58" s="4"/>
      <c r="Q58" s="4"/>
      <c r="R58" s="4"/>
      <c r="S58" s="4"/>
      <c r="T58" s="4"/>
    </row>
    <row r="59" spans="2:20" ht="15.75">
      <c r="B59" s="6"/>
      <c r="C59" s="8"/>
      <c r="D59" s="48"/>
      <c r="E59" s="8"/>
      <c r="F59" s="6"/>
      <c r="G59" s="6"/>
      <c r="H59" s="6"/>
      <c r="I59" s="4"/>
      <c r="J59" s="4"/>
      <c r="K59" s="4"/>
      <c r="L59" s="4"/>
      <c r="M59" s="4"/>
      <c r="N59" s="4"/>
      <c r="O59" s="4"/>
      <c r="P59" s="4"/>
      <c r="Q59" s="4"/>
      <c r="R59" s="4"/>
      <c r="S59" s="4"/>
      <c r="T59" s="4"/>
    </row>
    <row r="60" spans="2:20" ht="15.75">
      <c r="B60" s="6"/>
      <c r="C60" s="8"/>
      <c r="D60" s="48"/>
      <c r="E60" s="8"/>
      <c r="F60" s="6"/>
      <c r="G60" s="6"/>
      <c r="H60" s="6"/>
      <c r="I60" s="4"/>
      <c r="J60" s="4"/>
      <c r="K60" s="4"/>
      <c r="L60" s="4"/>
      <c r="M60" s="4"/>
      <c r="N60" s="4"/>
      <c r="O60" s="4"/>
      <c r="P60" s="4"/>
      <c r="Q60" s="4"/>
      <c r="R60" s="4"/>
      <c r="S60" s="4"/>
      <c r="T60" s="4"/>
    </row>
    <row r="61" spans="2:20" ht="15.75">
      <c r="B61" s="6"/>
      <c r="C61" s="8"/>
      <c r="D61" s="48"/>
      <c r="E61" s="8"/>
      <c r="F61" s="6"/>
      <c r="G61" s="6"/>
      <c r="H61" s="6"/>
      <c r="I61" s="4"/>
      <c r="J61" s="4"/>
      <c r="K61" s="4"/>
      <c r="L61" s="4"/>
      <c r="M61" s="4"/>
      <c r="N61" s="4"/>
      <c r="O61" s="4"/>
      <c r="P61" s="4"/>
      <c r="Q61" s="4"/>
      <c r="R61" s="4"/>
      <c r="S61" s="4"/>
      <c r="T61" s="4"/>
    </row>
    <row r="62" spans="2:20" ht="15.75">
      <c r="B62" s="6"/>
      <c r="C62" s="8"/>
      <c r="D62" s="48"/>
      <c r="E62" s="8"/>
      <c r="F62" s="6"/>
      <c r="G62" s="6"/>
      <c r="H62" s="6"/>
      <c r="I62" s="4"/>
      <c r="J62" s="4"/>
      <c r="K62" s="4"/>
      <c r="L62" s="4"/>
      <c r="M62" s="4"/>
      <c r="N62" s="4"/>
      <c r="O62" s="4"/>
      <c r="P62" s="4"/>
      <c r="Q62" s="4"/>
      <c r="R62" s="4"/>
      <c r="S62" s="4"/>
      <c r="T62" s="4"/>
    </row>
    <row r="63" spans="2:16" ht="15.75">
      <c r="B63" s="4"/>
      <c r="C63" s="4"/>
      <c r="D63" s="47"/>
      <c r="E63" s="4"/>
      <c r="F63" s="4"/>
      <c r="G63" s="4"/>
      <c r="H63" s="4"/>
      <c r="I63" s="4"/>
      <c r="J63" s="4"/>
      <c r="K63" s="4"/>
      <c r="L63" s="4"/>
      <c r="M63" s="4"/>
      <c r="N63" s="4"/>
      <c r="O63" s="4"/>
      <c r="P63" s="4"/>
    </row>
    <row r="64" spans="2:16" ht="15.75">
      <c r="B64" s="4"/>
      <c r="C64" s="4"/>
      <c r="D64" s="47"/>
      <c r="E64" s="4"/>
      <c r="F64" s="4"/>
      <c r="G64" s="4"/>
      <c r="H64" s="4"/>
      <c r="I64" s="4"/>
      <c r="J64" s="4"/>
      <c r="K64" s="4"/>
      <c r="L64" s="4"/>
      <c r="M64" s="4"/>
      <c r="N64" s="4"/>
      <c r="O64" s="4"/>
      <c r="P64" s="4"/>
    </row>
    <row r="65" spans="2:16" ht="15.75">
      <c r="B65" s="4"/>
      <c r="C65" s="4"/>
      <c r="D65" s="47"/>
      <c r="E65" s="4"/>
      <c r="F65" s="4"/>
      <c r="G65" s="4"/>
      <c r="H65" s="4"/>
      <c r="I65" s="4"/>
      <c r="J65" s="4"/>
      <c r="K65" s="4"/>
      <c r="L65" s="4"/>
      <c r="M65" s="4"/>
      <c r="N65" s="4"/>
      <c r="O65" s="4"/>
      <c r="P65" s="4"/>
    </row>
    <row r="66" spans="2:16" ht="15.75">
      <c r="B66" s="4"/>
      <c r="C66" s="4"/>
      <c r="D66" s="47"/>
      <c r="E66" s="4"/>
      <c r="F66" s="4"/>
      <c r="G66" s="4"/>
      <c r="H66" s="4"/>
      <c r="I66" s="4"/>
      <c r="J66" s="4"/>
      <c r="K66" s="4"/>
      <c r="L66" s="4"/>
      <c r="M66" s="4"/>
      <c r="N66" s="4"/>
      <c r="O66" s="4"/>
      <c r="P66" s="4"/>
    </row>
    <row r="67" spans="2:16" ht="15.75">
      <c r="B67" s="4"/>
      <c r="C67" s="4"/>
      <c r="D67" s="47"/>
      <c r="E67" s="4"/>
      <c r="F67" s="4"/>
      <c r="G67" s="4"/>
      <c r="H67" s="4"/>
      <c r="I67" s="4"/>
      <c r="J67" s="4"/>
      <c r="K67" s="4"/>
      <c r="L67" s="4"/>
      <c r="M67" s="4"/>
      <c r="N67" s="4"/>
      <c r="O67" s="4"/>
      <c r="P67" s="4"/>
    </row>
    <row r="68" spans="2:16" ht="15.75">
      <c r="B68" s="4"/>
      <c r="C68" s="4"/>
      <c r="D68" s="47"/>
      <c r="E68" s="4"/>
      <c r="F68" s="4"/>
      <c r="G68" s="4"/>
      <c r="H68" s="4"/>
      <c r="I68" s="4"/>
      <c r="J68" s="4"/>
      <c r="K68" s="4"/>
      <c r="L68" s="4"/>
      <c r="M68" s="4"/>
      <c r="N68" s="4"/>
      <c r="O68" s="4"/>
      <c r="P68" s="4"/>
    </row>
    <row r="69" spans="2:16" ht="15.75">
      <c r="B69" s="4"/>
      <c r="C69" s="4"/>
      <c r="D69" s="47"/>
      <c r="E69" s="4"/>
      <c r="F69" s="4"/>
      <c r="G69" s="4"/>
      <c r="H69" s="4"/>
      <c r="I69" s="4"/>
      <c r="J69" s="4"/>
      <c r="K69" s="4"/>
      <c r="L69" s="4"/>
      <c r="M69" s="4"/>
      <c r="N69" s="4"/>
      <c r="O69" s="4"/>
      <c r="P69" s="4"/>
    </row>
    <row r="70" spans="2:16" ht="15.75">
      <c r="B70" s="4"/>
      <c r="C70" s="4"/>
      <c r="D70" s="47"/>
      <c r="E70" s="4"/>
      <c r="F70" s="4"/>
      <c r="G70" s="4"/>
      <c r="H70" s="4"/>
      <c r="I70" s="4"/>
      <c r="J70" s="4"/>
      <c r="K70" s="4"/>
      <c r="L70" s="4"/>
      <c r="M70" s="4"/>
      <c r="N70" s="4"/>
      <c r="O70" s="4"/>
      <c r="P70" s="4"/>
    </row>
    <row r="71" spans="2:16" ht="15.75">
      <c r="B71" s="4"/>
      <c r="C71" s="4"/>
      <c r="D71" s="47"/>
      <c r="E71" s="4"/>
      <c r="F71" s="4"/>
      <c r="G71" s="4"/>
      <c r="H71" s="4"/>
      <c r="I71" s="4"/>
      <c r="J71" s="4"/>
      <c r="K71" s="4"/>
      <c r="L71" s="4"/>
      <c r="M71" s="4"/>
      <c r="N71" s="4"/>
      <c r="O71" s="4"/>
      <c r="P71" s="4"/>
    </row>
    <row r="72" spans="2:16" ht="15.75">
      <c r="B72" s="4"/>
      <c r="C72" s="4"/>
      <c r="D72" s="47"/>
      <c r="E72" s="4"/>
      <c r="F72" s="4"/>
      <c r="G72" s="4"/>
      <c r="H72" s="4"/>
      <c r="I72" s="4"/>
      <c r="J72" s="4"/>
      <c r="K72" s="4"/>
      <c r="L72" s="4"/>
      <c r="M72" s="4"/>
      <c r="N72" s="4"/>
      <c r="O72" s="4"/>
      <c r="P72" s="4"/>
    </row>
    <row r="73" spans="2:16" ht="15.75">
      <c r="B73" s="4"/>
      <c r="C73" s="4"/>
      <c r="D73" s="47"/>
      <c r="E73" s="4"/>
      <c r="F73" s="4"/>
      <c r="G73" s="4"/>
      <c r="H73" s="4"/>
      <c r="I73" s="4"/>
      <c r="J73" s="4"/>
      <c r="K73" s="4"/>
      <c r="L73" s="4"/>
      <c r="M73" s="4"/>
      <c r="N73" s="4"/>
      <c r="O73" s="4"/>
      <c r="P73" s="4"/>
    </row>
    <row r="74" spans="2:16" ht="15.75">
      <c r="B74" s="4"/>
      <c r="C74" s="4"/>
      <c r="D74" s="47"/>
      <c r="E74" s="4"/>
      <c r="F74" s="4"/>
      <c r="G74" s="4"/>
      <c r="H74" s="4"/>
      <c r="I74" s="4"/>
      <c r="J74" s="4"/>
      <c r="K74" s="4"/>
      <c r="L74" s="4"/>
      <c r="M74" s="4"/>
      <c r="N74" s="4"/>
      <c r="O74" s="4"/>
      <c r="P74" s="4"/>
    </row>
    <row r="75" spans="2:16" ht="15.75">
      <c r="B75" s="4"/>
      <c r="C75" s="4"/>
      <c r="D75" s="47"/>
      <c r="E75" s="4"/>
      <c r="F75" s="4"/>
      <c r="G75" s="4"/>
      <c r="H75" s="4"/>
      <c r="I75" s="4"/>
      <c r="J75" s="4"/>
      <c r="K75" s="4"/>
      <c r="L75" s="4"/>
      <c r="M75" s="4"/>
      <c r="N75" s="4"/>
      <c r="O75" s="4"/>
      <c r="P75" s="4"/>
    </row>
    <row r="76" spans="2:16" ht="15.75">
      <c r="B76" s="4"/>
      <c r="C76" s="4"/>
      <c r="D76" s="47"/>
      <c r="E76" s="4"/>
      <c r="F76" s="4"/>
      <c r="G76" s="4"/>
      <c r="H76" s="4"/>
      <c r="I76" s="4"/>
      <c r="J76" s="4"/>
      <c r="K76" s="4"/>
      <c r="L76" s="4"/>
      <c r="M76" s="4"/>
      <c r="N76" s="4"/>
      <c r="O76" s="4"/>
      <c r="P76" s="4"/>
    </row>
    <row r="77" spans="2:16" ht="15.75">
      <c r="B77" s="4"/>
      <c r="C77" s="4"/>
      <c r="D77" s="47"/>
      <c r="E77" s="4"/>
      <c r="F77" s="4"/>
      <c r="G77" s="4"/>
      <c r="H77" s="4"/>
      <c r="I77" s="4"/>
      <c r="J77" s="4"/>
      <c r="K77" s="4"/>
      <c r="L77" s="4"/>
      <c r="M77" s="4"/>
      <c r="N77" s="4"/>
      <c r="O77" s="4"/>
      <c r="P77" s="4"/>
    </row>
    <row r="78" spans="2:16" ht="15.75">
      <c r="B78" s="4"/>
      <c r="C78" s="4"/>
      <c r="D78" s="47"/>
      <c r="E78" s="4"/>
      <c r="F78" s="4"/>
      <c r="G78" s="4"/>
      <c r="H78" s="4"/>
      <c r="I78" s="4"/>
      <c r="J78" s="4"/>
      <c r="K78" s="4"/>
      <c r="L78" s="4"/>
      <c r="M78" s="4"/>
      <c r="N78" s="4"/>
      <c r="O78" s="4"/>
      <c r="P78" s="4"/>
    </row>
    <row r="79" spans="2:16" ht="15.75">
      <c r="B79" s="4"/>
      <c r="C79" s="4"/>
      <c r="D79" s="47"/>
      <c r="E79" s="4"/>
      <c r="F79" s="4"/>
      <c r="G79" s="4"/>
      <c r="H79" s="4"/>
      <c r="I79" s="4"/>
      <c r="J79" s="4"/>
      <c r="K79" s="4"/>
      <c r="L79" s="4"/>
      <c r="M79" s="4"/>
      <c r="N79" s="4"/>
      <c r="O79" s="4"/>
      <c r="P79" s="4"/>
    </row>
    <row r="80" spans="2:16" ht="15.75">
      <c r="B80" s="4"/>
      <c r="C80" s="4"/>
      <c r="D80" s="47"/>
      <c r="E80" s="4"/>
      <c r="F80" s="4"/>
      <c r="G80" s="4"/>
      <c r="H80" s="4"/>
      <c r="I80" s="4"/>
      <c r="J80" s="4"/>
      <c r="K80" s="4"/>
      <c r="L80" s="4"/>
      <c r="M80" s="4"/>
      <c r="N80" s="4"/>
      <c r="O80" s="4"/>
      <c r="P80" s="4"/>
    </row>
    <row r="81" spans="2:16" ht="15.75">
      <c r="B81" s="4"/>
      <c r="C81" s="4"/>
      <c r="D81" s="47"/>
      <c r="E81" s="4"/>
      <c r="F81" s="4"/>
      <c r="G81" s="4"/>
      <c r="H81" s="4"/>
      <c r="I81" s="4"/>
      <c r="J81" s="4"/>
      <c r="K81" s="4"/>
      <c r="L81" s="4"/>
      <c r="M81" s="4"/>
      <c r="N81" s="4"/>
      <c r="O81" s="4"/>
      <c r="P81" s="4"/>
    </row>
    <row r="82" spans="2:16" ht="15.75">
      <c r="B82" s="4"/>
      <c r="C82" s="4"/>
      <c r="D82" s="47"/>
      <c r="E82" s="4"/>
      <c r="F82" s="4"/>
      <c r="G82" s="4"/>
      <c r="H82" s="4"/>
      <c r="I82" s="4"/>
      <c r="J82" s="4"/>
      <c r="K82" s="4"/>
      <c r="L82" s="4"/>
      <c r="M82" s="4"/>
      <c r="N82" s="4"/>
      <c r="O82" s="4"/>
      <c r="P82" s="4"/>
    </row>
    <row r="83" spans="2:16" ht="15.75">
      <c r="B83" s="4"/>
      <c r="C83" s="4"/>
      <c r="D83" s="47"/>
      <c r="E83" s="4"/>
      <c r="F83" s="4"/>
      <c r="G83" s="4"/>
      <c r="H83" s="4"/>
      <c r="I83" s="4"/>
      <c r="J83" s="4"/>
      <c r="K83" s="4"/>
      <c r="L83" s="4"/>
      <c r="M83" s="4"/>
      <c r="N83" s="4"/>
      <c r="O83" s="4"/>
      <c r="P83" s="4"/>
    </row>
    <row r="84" spans="2:16" ht="15.75">
      <c r="B84" s="4"/>
      <c r="C84" s="4"/>
      <c r="D84" s="47"/>
      <c r="E84" s="4"/>
      <c r="F84" s="4"/>
      <c r="G84" s="4"/>
      <c r="H84" s="4"/>
      <c r="I84" s="4"/>
      <c r="J84" s="4"/>
      <c r="K84" s="4"/>
      <c r="L84" s="4"/>
      <c r="M84" s="4"/>
      <c r="N84" s="4"/>
      <c r="O84" s="4"/>
      <c r="P84" s="4"/>
    </row>
    <row r="85" spans="2:16" ht="15.75">
      <c r="B85" s="4"/>
      <c r="C85" s="4"/>
      <c r="D85" s="47"/>
      <c r="E85" s="4"/>
      <c r="F85" s="4"/>
      <c r="G85" s="4"/>
      <c r="H85" s="4"/>
      <c r="I85" s="4"/>
      <c r="J85" s="4"/>
      <c r="K85" s="4"/>
      <c r="L85" s="4"/>
      <c r="M85" s="4"/>
      <c r="N85" s="4"/>
      <c r="O85" s="4"/>
      <c r="P85" s="4"/>
    </row>
    <row r="86" spans="2:16" ht="15.75">
      <c r="B86" s="4"/>
      <c r="C86" s="4"/>
      <c r="D86" s="47"/>
      <c r="E86" s="4"/>
      <c r="F86" s="4"/>
      <c r="G86" s="4"/>
      <c r="H86" s="4"/>
      <c r="I86" s="4"/>
      <c r="J86" s="4"/>
      <c r="K86" s="4"/>
      <c r="L86" s="4"/>
      <c r="M86" s="4"/>
      <c r="N86" s="4"/>
      <c r="O86" s="4"/>
      <c r="P86" s="4"/>
    </row>
    <row r="87" spans="2:16" ht="15.75">
      <c r="B87" s="4"/>
      <c r="C87" s="4"/>
      <c r="D87" s="47"/>
      <c r="E87" s="4"/>
      <c r="F87" s="4"/>
      <c r="G87" s="4"/>
      <c r="H87" s="4"/>
      <c r="I87" s="4"/>
      <c r="J87" s="4"/>
      <c r="K87" s="4"/>
      <c r="L87" s="4"/>
      <c r="M87" s="4"/>
      <c r="N87" s="4"/>
      <c r="O87" s="4"/>
      <c r="P87" s="4"/>
    </row>
    <row r="88" spans="2:16" ht="15.75">
      <c r="B88" s="4"/>
      <c r="C88" s="4"/>
      <c r="D88" s="47"/>
      <c r="E88" s="4"/>
      <c r="F88" s="4"/>
      <c r="G88" s="4"/>
      <c r="H88" s="4"/>
      <c r="I88" s="4"/>
      <c r="J88" s="4"/>
      <c r="K88" s="4"/>
      <c r="L88" s="4"/>
      <c r="M88" s="4"/>
      <c r="N88" s="4"/>
      <c r="O88" s="4"/>
      <c r="P88" s="4"/>
    </row>
    <row r="89" spans="2:16" ht="15.75">
      <c r="B89" s="4"/>
      <c r="C89" s="4"/>
      <c r="D89" s="47"/>
      <c r="E89" s="4"/>
      <c r="F89" s="4"/>
      <c r="G89" s="4"/>
      <c r="H89" s="4"/>
      <c r="I89" s="4"/>
      <c r="J89" s="4"/>
      <c r="K89" s="4"/>
      <c r="L89" s="4"/>
      <c r="M89" s="4"/>
      <c r="N89" s="4"/>
      <c r="O89" s="4"/>
      <c r="P89" s="4"/>
    </row>
    <row r="90" spans="2:16" ht="15.75">
      <c r="B90" s="4"/>
      <c r="C90" s="4"/>
      <c r="D90" s="47"/>
      <c r="E90" s="4"/>
      <c r="F90" s="4"/>
      <c r="G90" s="4"/>
      <c r="H90" s="4"/>
      <c r="I90" s="4"/>
      <c r="J90" s="4"/>
      <c r="K90" s="4"/>
      <c r="L90" s="4"/>
      <c r="M90" s="4"/>
      <c r="N90" s="4"/>
      <c r="O90" s="4"/>
      <c r="P90" s="4"/>
    </row>
    <row r="91" spans="2:16" ht="15.75">
      <c r="B91" s="4"/>
      <c r="C91" s="4"/>
      <c r="D91" s="47"/>
      <c r="E91" s="4"/>
      <c r="F91" s="4"/>
      <c r="G91" s="4"/>
      <c r="H91" s="4"/>
      <c r="I91" s="4"/>
      <c r="J91" s="4"/>
      <c r="K91" s="4"/>
      <c r="L91" s="4"/>
      <c r="M91" s="4"/>
      <c r="N91" s="4"/>
      <c r="O91" s="4"/>
      <c r="P91" s="4"/>
    </row>
    <row r="92" spans="2:16" ht="15.75">
      <c r="B92" s="4"/>
      <c r="C92" s="4"/>
      <c r="D92" s="47"/>
      <c r="E92" s="4"/>
      <c r="F92" s="4"/>
      <c r="G92" s="4"/>
      <c r="H92" s="4"/>
      <c r="I92" s="4"/>
      <c r="J92" s="4"/>
      <c r="K92" s="4"/>
      <c r="L92" s="4"/>
      <c r="M92" s="4"/>
      <c r="N92" s="4"/>
      <c r="O92" s="4"/>
      <c r="P92" s="4"/>
    </row>
    <row r="93" spans="2:16" ht="15.75">
      <c r="B93" s="4"/>
      <c r="C93" s="4"/>
      <c r="D93" s="47"/>
      <c r="E93" s="4"/>
      <c r="F93" s="4"/>
      <c r="G93" s="4"/>
      <c r="H93" s="4"/>
      <c r="I93" s="4"/>
      <c r="J93" s="4"/>
      <c r="K93" s="4"/>
      <c r="L93" s="4"/>
      <c r="M93" s="4"/>
      <c r="N93" s="4"/>
      <c r="O93" s="4"/>
      <c r="P93" s="4"/>
    </row>
    <row r="94" spans="2:16" ht="15.75">
      <c r="B94" s="4"/>
      <c r="C94" s="4"/>
      <c r="D94" s="47"/>
      <c r="E94" s="4"/>
      <c r="F94" s="4"/>
      <c r="G94" s="4"/>
      <c r="H94" s="4"/>
      <c r="I94" s="4"/>
      <c r="J94" s="4"/>
      <c r="K94" s="4"/>
      <c r="L94" s="4"/>
      <c r="M94" s="4"/>
      <c r="N94" s="4"/>
      <c r="O94" s="4"/>
      <c r="P94" s="4"/>
    </row>
    <row r="95" spans="2:16" ht="15.75">
      <c r="B95" s="4"/>
      <c r="C95" s="4"/>
      <c r="D95" s="47"/>
      <c r="E95" s="4"/>
      <c r="F95" s="4"/>
      <c r="G95" s="4"/>
      <c r="H95" s="4"/>
      <c r="I95" s="4"/>
      <c r="J95" s="4"/>
      <c r="K95" s="4"/>
      <c r="L95" s="4"/>
      <c r="M95" s="4"/>
      <c r="N95" s="4"/>
      <c r="O95" s="4"/>
      <c r="P95" s="4"/>
    </row>
    <row r="96" spans="2:16" ht="15.75">
      <c r="B96" s="4"/>
      <c r="C96" s="4"/>
      <c r="D96" s="47"/>
      <c r="E96" s="4"/>
      <c r="F96" s="4"/>
      <c r="G96" s="4"/>
      <c r="H96" s="4"/>
      <c r="I96" s="4"/>
      <c r="J96" s="4"/>
      <c r="K96" s="4"/>
      <c r="L96" s="4"/>
      <c r="M96" s="4"/>
      <c r="N96" s="4"/>
      <c r="O96" s="4"/>
      <c r="P96" s="4"/>
    </row>
    <row r="97" spans="2:16" ht="15.75">
      <c r="B97" s="4"/>
      <c r="C97" s="4"/>
      <c r="D97" s="47"/>
      <c r="E97" s="4"/>
      <c r="F97" s="4"/>
      <c r="G97" s="4"/>
      <c r="H97" s="4"/>
      <c r="I97" s="4"/>
      <c r="J97" s="4"/>
      <c r="K97" s="4"/>
      <c r="L97" s="4"/>
      <c r="M97" s="4"/>
      <c r="N97" s="4"/>
      <c r="O97" s="4"/>
      <c r="P97" s="4"/>
    </row>
    <row r="98" spans="2:16" ht="15.75">
      <c r="B98" s="4"/>
      <c r="C98" s="4"/>
      <c r="D98" s="47"/>
      <c r="E98" s="4"/>
      <c r="F98" s="4"/>
      <c r="G98" s="4"/>
      <c r="H98" s="4"/>
      <c r="I98" s="4"/>
      <c r="J98" s="4"/>
      <c r="K98" s="4"/>
      <c r="L98" s="4"/>
      <c r="M98" s="4"/>
      <c r="N98" s="4"/>
      <c r="O98" s="4"/>
      <c r="P98" s="4"/>
    </row>
  </sheetData>
  <sheetProtection/>
  <mergeCells count="24">
    <mergeCell ref="B2:C2"/>
    <mergeCell ref="B3:C3"/>
    <mergeCell ref="B44:C44"/>
    <mergeCell ref="E44:H44"/>
    <mergeCell ref="C42:F42"/>
    <mergeCell ref="B5:H5"/>
    <mergeCell ref="B7:B8"/>
    <mergeCell ref="T7:T8"/>
    <mergeCell ref="P7:P8"/>
    <mergeCell ref="Q7:Q8"/>
    <mergeCell ref="R7:R8"/>
    <mergeCell ref="S7:S8"/>
    <mergeCell ref="I7:I8"/>
    <mergeCell ref="J7:J8"/>
    <mergeCell ref="K7:K8"/>
    <mergeCell ref="M7:M8"/>
    <mergeCell ref="N7:N8"/>
    <mergeCell ref="L7:L8"/>
    <mergeCell ref="E7:E8"/>
    <mergeCell ref="F7:G7"/>
    <mergeCell ref="H7:H8"/>
    <mergeCell ref="C7:C8"/>
    <mergeCell ref="O7:O8"/>
    <mergeCell ref="D7:D8"/>
  </mergeCells>
  <printOptions/>
  <pageMargins left="0.75" right="0.75" top="1" bottom="1" header="0.5" footer="0.5"/>
  <pageSetup fitToHeight="1" fitToWidth="1" orientation="portrait"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3"/>
  <sheetViews>
    <sheetView zoomScale="75" zoomScaleNormal="75" zoomScaleSheetLayoutView="86" zoomScalePageLayoutView="0" workbookViewId="0" topLeftCell="A1">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4" t="s">
        <v>636</v>
      </c>
    </row>
    <row r="3" spans="2:8" s="12" customFormat="1" ht="20.25">
      <c r="B3" s="565" t="s">
        <v>894</v>
      </c>
      <c r="C3" s="565"/>
      <c r="F3" s="41"/>
      <c r="G3" s="41"/>
      <c r="H3" s="41"/>
    </row>
    <row r="4" spans="2:8" s="12" customFormat="1" ht="20.25">
      <c r="B4" s="565" t="s">
        <v>895</v>
      </c>
      <c r="C4" s="565"/>
      <c r="F4" s="41"/>
      <c r="G4" s="41"/>
      <c r="H4" s="41"/>
    </row>
    <row r="7" spans="2:8" ht="18.75">
      <c r="B7" s="566" t="s">
        <v>59</v>
      </c>
      <c r="C7" s="566"/>
      <c r="D7" s="566"/>
      <c r="E7" s="566"/>
      <c r="F7" s="566"/>
      <c r="G7" s="42"/>
      <c r="H7" s="42"/>
    </row>
    <row r="8" spans="3:7" ht="16.5" customHeight="1" thickBot="1">
      <c r="C8" s="17"/>
      <c r="D8" s="17"/>
      <c r="E8" s="17"/>
      <c r="F8" s="17"/>
      <c r="G8" s="16"/>
    </row>
    <row r="9" spans="2:18" ht="25.5" customHeight="1">
      <c r="B9" s="568" t="s">
        <v>10</v>
      </c>
      <c r="C9" s="570" t="s">
        <v>196</v>
      </c>
      <c r="D9" s="572" t="s">
        <v>143</v>
      </c>
      <c r="E9" s="572" t="s">
        <v>142</v>
      </c>
      <c r="F9" s="574" t="s">
        <v>643</v>
      </c>
      <c r="G9" s="40"/>
      <c r="H9" s="40"/>
      <c r="I9" s="553"/>
      <c r="J9" s="552"/>
      <c r="K9" s="553"/>
      <c r="L9" s="552"/>
      <c r="M9" s="553"/>
      <c r="N9" s="552"/>
      <c r="O9" s="553"/>
      <c r="P9" s="552"/>
      <c r="Q9" s="552"/>
      <c r="R9" s="552"/>
    </row>
    <row r="10" spans="2:18" ht="36.75" customHeight="1" thickBot="1">
      <c r="B10" s="569"/>
      <c r="C10" s="571"/>
      <c r="D10" s="573"/>
      <c r="E10" s="573"/>
      <c r="F10" s="575"/>
      <c r="G10" s="39"/>
      <c r="H10" s="40"/>
      <c r="I10" s="553"/>
      <c r="J10" s="553"/>
      <c r="K10" s="553"/>
      <c r="L10" s="553"/>
      <c r="M10" s="553"/>
      <c r="N10" s="552"/>
      <c r="O10" s="553"/>
      <c r="P10" s="552"/>
      <c r="Q10" s="552"/>
      <c r="R10" s="552"/>
    </row>
    <row r="11" spans="2:18" s="55" customFormat="1" ht="36.75" customHeight="1" thickBot="1">
      <c r="B11" s="378"/>
      <c r="C11" s="379" t="s">
        <v>886</v>
      </c>
      <c r="D11" s="390">
        <v>133</v>
      </c>
      <c r="E11" s="390">
        <v>30</v>
      </c>
      <c r="F11" s="391">
        <v>6</v>
      </c>
      <c r="G11" s="72"/>
      <c r="H11" s="72"/>
      <c r="I11" s="73"/>
      <c r="J11" s="73"/>
      <c r="K11" s="73"/>
      <c r="L11" s="73"/>
      <c r="M11" s="73"/>
      <c r="N11" s="59"/>
      <c r="O11" s="73"/>
      <c r="P11" s="59"/>
      <c r="Q11" s="59"/>
      <c r="R11" s="59"/>
    </row>
    <row r="12" spans="2:18" s="55" customFormat="1" ht="20.25">
      <c r="B12" s="380" t="s">
        <v>78</v>
      </c>
      <c r="C12" s="381" t="s">
        <v>38</v>
      </c>
      <c r="D12" s="311"/>
      <c r="E12" s="311"/>
      <c r="F12" s="382"/>
      <c r="G12" s="56"/>
      <c r="H12" s="56"/>
      <c r="I12" s="56"/>
      <c r="J12" s="56"/>
      <c r="K12" s="56"/>
      <c r="L12" s="56"/>
      <c r="M12" s="56"/>
      <c r="N12" s="56"/>
      <c r="O12" s="56"/>
      <c r="P12" s="56"/>
      <c r="Q12" s="56"/>
      <c r="R12" s="56"/>
    </row>
    <row r="13" spans="2:18" s="55" customFormat="1" ht="20.25">
      <c r="B13" s="380" t="s">
        <v>79</v>
      </c>
      <c r="C13" s="383" t="s">
        <v>887</v>
      </c>
      <c r="D13" s="384">
        <v>1</v>
      </c>
      <c r="E13" s="384"/>
      <c r="F13" s="385"/>
      <c r="G13" s="56"/>
      <c r="H13" s="56"/>
      <c r="I13" s="56"/>
      <c r="J13" s="56"/>
      <c r="K13" s="56"/>
      <c r="L13" s="56"/>
      <c r="M13" s="56"/>
      <c r="N13" s="56"/>
      <c r="O13" s="56"/>
      <c r="P13" s="56"/>
      <c r="Q13" s="56"/>
      <c r="R13" s="56"/>
    </row>
    <row r="14" spans="2:18" s="55" customFormat="1" ht="20.25">
      <c r="B14" s="380" t="s">
        <v>80</v>
      </c>
      <c r="C14" s="383" t="s">
        <v>888</v>
      </c>
      <c r="D14" s="384">
        <v>1</v>
      </c>
      <c r="E14" s="384"/>
      <c r="F14" s="385"/>
      <c r="G14" s="56"/>
      <c r="H14" s="56"/>
      <c r="I14" s="56"/>
      <c r="J14" s="56"/>
      <c r="K14" s="56"/>
      <c r="L14" s="56"/>
      <c r="M14" s="56"/>
      <c r="N14" s="56"/>
      <c r="O14" s="56"/>
      <c r="P14" s="56"/>
      <c r="Q14" s="56"/>
      <c r="R14" s="56"/>
    </row>
    <row r="15" spans="2:18" s="55" customFormat="1" ht="20.25">
      <c r="B15" s="380" t="s">
        <v>81</v>
      </c>
      <c r="C15" s="383" t="s">
        <v>889</v>
      </c>
      <c r="D15" s="384">
        <v>5</v>
      </c>
      <c r="E15" s="384">
        <v>17</v>
      </c>
      <c r="F15" s="385"/>
      <c r="G15" s="56"/>
      <c r="H15" s="56"/>
      <c r="I15" s="56"/>
      <c r="J15" s="56"/>
      <c r="K15" s="56"/>
      <c r="L15" s="56"/>
      <c r="M15" s="56"/>
      <c r="N15" s="56"/>
      <c r="O15" s="56"/>
      <c r="P15" s="56"/>
      <c r="Q15" s="56"/>
      <c r="R15" s="56"/>
    </row>
    <row r="16" spans="2:18" s="55" customFormat="1" ht="20.25">
      <c r="B16" s="380" t="s">
        <v>82</v>
      </c>
      <c r="C16" s="383"/>
      <c r="D16" s="384"/>
      <c r="E16" s="384"/>
      <c r="F16" s="385"/>
      <c r="G16" s="56"/>
      <c r="H16" s="56"/>
      <c r="I16" s="56"/>
      <c r="J16" s="56"/>
      <c r="K16" s="56"/>
      <c r="L16" s="56"/>
      <c r="M16" s="56"/>
      <c r="N16" s="56"/>
      <c r="O16" s="56"/>
      <c r="P16" s="56"/>
      <c r="Q16" s="56"/>
      <c r="R16" s="56"/>
    </row>
    <row r="17" spans="2:18" s="55" customFormat="1" ht="13.5" customHeight="1">
      <c r="B17" s="386"/>
      <c r="C17" s="383"/>
      <c r="D17" s="384"/>
      <c r="E17" s="384"/>
      <c r="F17" s="385"/>
      <c r="G17" s="56"/>
      <c r="H17" s="56"/>
      <c r="I17" s="56"/>
      <c r="J17" s="56"/>
      <c r="K17" s="56"/>
      <c r="L17" s="56"/>
      <c r="M17" s="56"/>
      <c r="N17" s="56"/>
      <c r="O17" s="56"/>
      <c r="P17" s="56"/>
      <c r="Q17" s="56"/>
      <c r="R17" s="56"/>
    </row>
    <row r="18" spans="2:18" s="55" customFormat="1" ht="20.25">
      <c r="B18" s="380" t="s">
        <v>83</v>
      </c>
      <c r="C18" s="381" t="s">
        <v>39</v>
      </c>
      <c r="D18" s="384"/>
      <c r="E18" s="384"/>
      <c r="F18" s="385"/>
      <c r="G18" s="56"/>
      <c r="H18" s="56"/>
      <c r="I18" s="56"/>
      <c r="J18" s="56"/>
      <c r="K18" s="56"/>
      <c r="L18" s="56"/>
      <c r="M18" s="56"/>
      <c r="N18" s="56"/>
      <c r="O18" s="56"/>
      <c r="P18" s="56"/>
      <c r="Q18" s="56"/>
      <c r="R18" s="56"/>
    </row>
    <row r="19" spans="2:18" s="55" customFormat="1" ht="20.25">
      <c r="B19" s="380" t="s">
        <v>84</v>
      </c>
      <c r="C19" s="387" t="s">
        <v>890</v>
      </c>
      <c r="D19" s="384"/>
      <c r="E19" s="384"/>
      <c r="F19" s="385">
        <v>18</v>
      </c>
      <c r="G19" s="56"/>
      <c r="H19" s="56"/>
      <c r="I19" s="56"/>
      <c r="J19" s="56"/>
      <c r="K19" s="56"/>
      <c r="L19" s="56"/>
      <c r="M19" s="56"/>
      <c r="N19" s="56"/>
      <c r="O19" s="56"/>
      <c r="P19" s="56"/>
      <c r="Q19" s="56"/>
      <c r="R19" s="56"/>
    </row>
    <row r="20" spans="2:18" s="55" customFormat="1" ht="20.25">
      <c r="B20" s="380" t="s">
        <v>85</v>
      </c>
      <c r="C20" s="387"/>
      <c r="D20" s="384"/>
      <c r="E20" s="384"/>
      <c r="F20" s="385"/>
      <c r="G20" s="56"/>
      <c r="H20" s="56"/>
      <c r="I20" s="56"/>
      <c r="J20" s="56"/>
      <c r="K20" s="56"/>
      <c r="L20" s="56"/>
      <c r="M20" s="56"/>
      <c r="N20" s="56"/>
      <c r="O20" s="56"/>
      <c r="P20" s="56"/>
      <c r="Q20" s="56"/>
      <c r="R20" s="56"/>
    </row>
    <row r="21" spans="2:18" s="55" customFormat="1" ht="20.25">
      <c r="B21" s="380" t="s">
        <v>86</v>
      </c>
      <c r="C21" s="387"/>
      <c r="D21" s="384"/>
      <c r="E21" s="384"/>
      <c r="F21" s="385"/>
      <c r="G21" s="56"/>
      <c r="H21" s="56"/>
      <c r="I21" s="56"/>
      <c r="J21" s="56"/>
      <c r="K21" s="56"/>
      <c r="L21" s="56"/>
      <c r="M21" s="56"/>
      <c r="N21" s="56"/>
      <c r="O21" s="56"/>
      <c r="P21" s="56"/>
      <c r="Q21" s="56"/>
      <c r="R21" s="56"/>
    </row>
    <row r="22" spans="2:18" s="37" customFormat="1" ht="36.75" customHeight="1" thickBot="1">
      <c r="B22" s="388"/>
      <c r="C22" s="389" t="s">
        <v>891</v>
      </c>
      <c r="D22" s="390" t="s">
        <v>892</v>
      </c>
      <c r="E22" s="390">
        <v>13</v>
      </c>
      <c r="F22" s="391">
        <v>24</v>
      </c>
      <c r="G22" s="74"/>
      <c r="H22" s="74"/>
      <c r="I22" s="74"/>
      <c r="J22" s="74"/>
      <c r="K22" s="74"/>
      <c r="L22" s="74"/>
      <c r="M22" s="74"/>
      <c r="N22" s="74"/>
      <c r="O22" s="74"/>
      <c r="P22" s="74"/>
      <c r="Q22" s="74"/>
      <c r="R22" s="74"/>
    </row>
    <row r="23" spans="2:18" s="55" customFormat="1" ht="18.75">
      <c r="B23" s="75"/>
      <c r="C23" s="76"/>
      <c r="D23" s="56"/>
      <c r="E23" s="56"/>
      <c r="F23" s="56"/>
      <c r="G23" s="56"/>
      <c r="H23" s="56"/>
      <c r="I23" s="56"/>
      <c r="J23" s="56"/>
      <c r="K23" s="56"/>
      <c r="L23" s="56"/>
      <c r="M23" s="56"/>
      <c r="N23" s="56"/>
      <c r="O23" s="56"/>
      <c r="P23" s="56"/>
      <c r="Q23" s="56"/>
      <c r="R23" s="56"/>
    </row>
    <row r="24" spans="6:18" s="55" customFormat="1" ht="18.75">
      <c r="F24" s="56"/>
      <c r="G24" s="56"/>
      <c r="H24" s="56"/>
      <c r="I24" s="56"/>
      <c r="J24" s="56"/>
      <c r="K24" s="56"/>
      <c r="L24" s="56"/>
      <c r="M24" s="56"/>
      <c r="N24" s="56"/>
      <c r="O24" s="56"/>
      <c r="P24" s="56"/>
      <c r="Q24" s="56"/>
      <c r="R24" s="56"/>
    </row>
    <row r="25" spans="2:18" s="55" customFormat="1" ht="20.25">
      <c r="B25" s="392"/>
      <c r="C25" s="392" t="s">
        <v>649</v>
      </c>
      <c r="D25" s="392"/>
      <c r="E25" s="392"/>
      <c r="F25" s="393"/>
      <c r="G25" s="393"/>
      <c r="H25" s="56"/>
      <c r="I25" s="56"/>
      <c r="J25" s="56"/>
      <c r="K25" s="56"/>
      <c r="L25" s="56"/>
      <c r="M25" s="56"/>
      <c r="N25" s="56"/>
      <c r="O25" s="56"/>
      <c r="P25" s="56"/>
      <c r="Q25" s="56"/>
      <c r="R25" s="56"/>
    </row>
    <row r="26" spans="2:18" s="55" customFormat="1" ht="20.25">
      <c r="B26" s="392"/>
      <c r="C26" s="392" t="s">
        <v>650</v>
      </c>
      <c r="D26" s="392"/>
      <c r="E26" s="392"/>
      <c r="F26" s="393"/>
      <c r="G26" s="393"/>
      <c r="H26" s="56"/>
      <c r="I26" s="56"/>
      <c r="J26" s="56"/>
      <c r="K26" s="56"/>
      <c r="L26" s="56"/>
      <c r="M26" s="56"/>
      <c r="N26" s="56"/>
      <c r="O26" s="56"/>
      <c r="P26" s="56"/>
      <c r="Q26" s="56"/>
      <c r="R26" s="56"/>
    </row>
    <row r="27" spans="2:18" s="55" customFormat="1" ht="20.25">
      <c r="B27" s="392"/>
      <c r="C27" s="392"/>
      <c r="D27" s="392"/>
      <c r="E27" s="392"/>
      <c r="F27" s="393"/>
      <c r="G27" s="393"/>
      <c r="H27" s="56"/>
      <c r="I27" s="56"/>
      <c r="J27" s="56"/>
      <c r="K27" s="56"/>
      <c r="L27" s="56"/>
      <c r="M27" s="56"/>
      <c r="N27" s="56"/>
      <c r="O27" s="56"/>
      <c r="P27" s="56"/>
      <c r="Q27" s="56"/>
      <c r="R27" s="56"/>
    </row>
    <row r="28" spans="2:18" s="55" customFormat="1" ht="18.75" customHeight="1">
      <c r="B28" s="392"/>
      <c r="C28" s="392"/>
      <c r="D28" s="392"/>
      <c r="E28" s="392"/>
      <c r="F28" s="393"/>
      <c r="G28" s="393"/>
      <c r="H28" s="56"/>
      <c r="I28" s="56"/>
      <c r="J28" s="56"/>
      <c r="K28" s="56"/>
      <c r="L28" s="56"/>
      <c r="M28" s="56"/>
      <c r="N28" s="56"/>
      <c r="O28" s="56"/>
      <c r="P28" s="56"/>
      <c r="Q28" s="56"/>
      <c r="R28" s="56"/>
    </row>
    <row r="29" spans="2:18" s="55" customFormat="1" ht="20.25">
      <c r="B29" s="392" t="s">
        <v>197</v>
      </c>
      <c r="C29" s="394" t="s">
        <v>893</v>
      </c>
      <c r="D29" s="392"/>
      <c r="E29" s="567" t="s">
        <v>900</v>
      </c>
      <c r="F29" s="567"/>
      <c r="G29" s="567"/>
      <c r="H29" s="56"/>
      <c r="I29" s="56"/>
      <c r="J29" s="56"/>
      <c r="K29" s="56"/>
      <c r="L29" s="56"/>
      <c r="M29" s="56"/>
      <c r="N29" s="56"/>
      <c r="O29" s="56"/>
      <c r="P29" s="56"/>
      <c r="Q29" s="56"/>
      <c r="R29" s="56"/>
    </row>
    <row r="30" spans="2:18" ht="20.25">
      <c r="B30" s="392"/>
      <c r="C30" s="392"/>
      <c r="D30" s="395" t="s">
        <v>75</v>
      </c>
      <c r="E30" s="392"/>
      <c r="F30" s="393"/>
      <c r="G30" s="393"/>
      <c r="I30" s="4"/>
      <c r="J30" s="4"/>
      <c r="K30" s="4"/>
      <c r="L30" s="4"/>
      <c r="M30" s="4"/>
      <c r="N30" s="4"/>
      <c r="O30" s="4"/>
      <c r="P30" s="4"/>
      <c r="Q30" s="4"/>
      <c r="R30" s="4"/>
    </row>
    <row r="33" ht="15.75">
      <c r="K33" s="2" t="s">
        <v>647</v>
      </c>
    </row>
  </sheetData>
  <sheetProtection/>
  <mergeCells count="19">
    <mergeCell ref="B7:F7"/>
    <mergeCell ref="E29:G29"/>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 right="0.38" top="1" bottom="1" header="0.5" footer="0.5"/>
  <pageSetup fitToHeight="0"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P149"/>
  <sheetViews>
    <sheetView zoomScalePageLayoutView="0" workbookViewId="0" topLeftCell="A136">
      <selection activeCell="B148" sqref="B148"/>
    </sheetView>
  </sheetViews>
  <sheetFormatPr defaultColWidth="9.140625" defaultRowHeight="12.75"/>
  <cols>
    <col min="2" max="2" width="64.140625" style="0" customWidth="1"/>
    <col min="3" max="4" width="11.140625" style="0" customWidth="1"/>
    <col min="5" max="5" width="12.28125" style="0" customWidth="1"/>
    <col min="6" max="6" width="12.00390625" style="0" customWidth="1"/>
    <col min="7" max="7" width="11.7109375" style="0" customWidth="1"/>
    <col min="8" max="8" width="11.421875" style="0" customWidth="1"/>
    <col min="9" max="9" width="11.57421875" style="0" customWidth="1"/>
    <col min="10" max="10" width="12.421875" style="0" customWidth="1"/>
    <col min="11" max="11" width="11.421875" style="0" customWidth="1"/>
    <col min="12" max="12" width="11.140625" style="0" customWidth="1"/>
    <col min="13" max="14" width="11.28125" style="0" customWidth="1"/>
    <col min="15" max="15" width="11.7109375" style="0" customWidth="1"/>
  </cols>
  <sheetData>
    <row r="1" spans="1:16" ht="15.75">
      <c r="A1" s="517" t="s">
        <v>742</v>
      </c>
      <c r="B1" s="517"/>
      <c r="C1" s="2"/>
      <c r="D1" s="2"/>
      <c r="E1" s="2"/>
      <c r="F1" s="2"/>
      <c r="G1" s="2"/>
      <c r="H1" s="2"/>
      <c r="I1" s="2"/>
      <c r="J1" s="2"/>
      <c r="K1" s="2"/>
      <c r="L1" s="2"/>
      <c r="M1" s="2"/>
      <c r="N1" s="2"/>
      <c r="O1" s="2"/>
      <c r="P1" s="14" t="s">
        <v>743</v>
      </c>
    </row>
    <row r="2" spans="1:16" ht="15.75">
      <c r="A2" s="517" t="s">
        <v>744</v>
      </c>
      <c r="B2" s="517"/>
      <c r="C2" s="2"/>
      <c r="D2" s="2"/>
      <c r="E2" s="2"/>
      <c r="F2" s="2"/>
      <c r="G2" s="2"/>
      <c r="H2" s="2"/>
      <c r="I2" s="2"/>
      <c r="J2" s="2"/>
      <c r="K2" s="2"/>
      <c r="L2" s="2"/>
      <c r="M2" s="2"/>
      <c r="N2" s="2"/>
      <c r="O2" s="2"/>
      <c r="P2" s="2"/>
    </row>
    <row r="3" spans="1:16" ht="15.75">
      <c r="A3" s="237"/>
      <c r="B3" s="237"/>
      <c r="C3" s="2"/>
      <c r="D3" s="2"/>
      <c r="E3" s="2"/>
      <c r="F3" s="2"/>
      <c r="G3" s="2"/>
      <c r="H3" s="2"/>
      <c r="I3" s="2"/>
      <c r="J3" s="2"/>
      <c r="K3" s="2"/>
      <c r="L3" s="2"/>
      <c r="M3" s="2"/>
      <c r="N3" s="2"/>
      <c r="O3" s="2"/>
      <c r="P3" s="2"/>
    </row>
    <row r="4" spans="1:16" ht="15.75">
      <c r="A4" s="2"/>
      <c r="B4" s="2"/>
      <c r="C4" s="2"/>
      <c r="D4" s="9"/>
      <c r="E4" s="2"/>
      <c r="F4" s="2"/>
      <c r="G4" s="2"/>
      <c r="H4" s="2"/>
      <c r="I4" s="2"/>
      <c r="J4" s="2"/>
      <c r="K4" s="2"/>
      <c r="L4" s="2"/>
      <c r="M4" s="2"/>
      <c r="N4" s="2"/>
      <c r="O4" s="2"/>
      <c r="P4" s="2"/>
    </row>
    <row r="5" spans="1:16" ht="15.75">
      <c r="A5" s="576" t="s">
        <v>69</v>
      </c>
      <c r="B5" s="576"/>
      <c r="C5" s="576"/>
      <c r="D5" s="576"/>
      <c r="E5" s="576"/>
      <c r="F5" s="576"/>
      <c r="G5" s="576"/>
      <c r="H5" s="576"/>
      <c r="I5" s="576"/>
      <c r="J5" s="576"/>
      <c r="K5" s="576"/>
      <c r="L5" s="576"/>
      <c r="M5" s="576"/>
      <c r="N5" s="576"/>
      <c r="O5" s="576"/>
      <c r="P5" s="576"/>
    </row>
    <row r="6" spans="1:16" ht="15.75">
      <c r="A6" s="2"/>
      <c r="B6" s="15"/>
      <c r="C6" s="15"/>
      <c r="D6" s="15"/>
      <c r="E6" s="15"/>
      <c r="F6" s="15"/>
      <c r="G6" s="15"/>
      <c r="H6" s="15"/>
      <c r="I6" s="15"/>
      <c r="J6" s="15"/>
      <c r="K6" s="15"/>
      <c r="L6" s="15"/>
      <c r="M6" s="15"/>
      <c r="N6" s="15"/>
      <c r="O6" s="15"/>
      <c r="P6" s="15"/>
    </row>
    <row r="7" spans="1:16" ht="15.75">
      <c r="A7" s="2"/>
      <c r="B7" s="2"/>
      <c r="C7" s="2"/>
      <c r="D7" s="10"/>
      <c r="E7" s="2"/>
      <c r="F7" s="2"/>
      <c r="G7" s="2"/>
      <c r="H7" s="2"/>
      <c r="I7" s="2"/>
      <c r="J7" s="2"/>
      <c r="K7" s="2"/>
      <c r="L7" s="2"/>
      <c r="M7" s="2"/>
      <c r="N7" s="2"/>
      <c r="O7" s="2"/>
      <c r="P7" s="2"/>
    </row>
    <row r="8" spans="1:16" ht="15.75">
      <c r="A8" s="577" t="s">
        <v>9</v>
      </c>
      <c r="B8" s="580" t="s">
        <v>6</v>
      </c>
      <c r="C8" s="581" t="s">
        <v>70</v>
      </c>
      <c r="D8" s="580" t="s">
        <v>24</v>
      </c>
      <c r="E8" s="580"/>
      <c r="F8" s="580"/>
      <c r="G8" s="580"/>
      <c r="H8" s="580"/>
      <c r="I8" s="580"/>
      <c r="J8" s="580"/>
      <c r="K8" s="580"/>
      <c r="L8" s="580"/>
      <c r="M8" s="580"/>
      <c r="N8" s="580"/>
      <c r="O8" s="580"/>
      <c r="P8" s="13" t="s">
        <v>7</v>
      </c>
    </row>
    <row r="9" spans="1:16" ht="47.25">
      <c r="A9" s="578"/>
      <c r="B9" s="580"/>
      <c r="C9" s="581"/>
      <c r="D9" s="583" t="s">
        <v>12</v>
      </c>
      <c r="E9" s="583" t="s">
        <v>13</v>
      </c>
      <c r="F9" s="583" t="s">
        <v>14</v>
      </c>
      <c r="G9" s="583" t="s">
        <v>15</v>
      </c>
      <c r="H9" s="583" t="s">
        <v>16</v>
      </c>
      <c r="I9" s="583" t="s">
        <v>17</v>
      </c>
      <c r="J9" s="583" t="s">
        <v>18</v>
      </c>
      <c r="K9" s="583" t="s">
        <v>19</v>
      </c>
      <c r="L9" s="583" t="s">
        <v>20</v>
      </c>
      <c r="M9" s="583" t="s">
        <v>21</v>
      </c>
      <c r="N9" s="583" t="s">
        <v>22</v>
      </c>
      <c r="O9" s="583" t="s">
        <v>23</v>
      </c>
      <c r="P9" s="13" t="s">
        <v>25</v>
      </c>
    </row>
    <row r="10" spans="1:16" ht="63">
      <c r="A10" s="579"/>
      <c r="B10" s="580"/>
      <c r="C10" s="581"/>
      <c r="D10" s="583"/>
      <c r="E10" s="583"/>
      <c r="F10" s="583"/>
      <c r="G10" s="583"/>
      <c r="H10" s="583"/>
      <c r="I10" s="583"/>
      <c r="J10" s="583"/>
      <c r="K10" s="583"/>
      <c r="L10" s="583"/>
      <c r="M10" s="583"/>
      <c r="N10" s="583"/>
      <c r="O10" s="583"/>
      <c r="P10" s="13" t="s">
        <v>71</v>
      </c>
    </row>
    <row r="11" spans="1:16" ht="39" customHeight="1">
      <c r="A11" s="238"/>
      <c r="B11" s="239" t="s">
        <v>745</v>
      </c>
      <c r="C11" s="240"/>
      <c r="D11" s="240"/>
      <c r="E11" s="240"/>
      <c r="F11" s="240"/>
      <c r="G11" s="240"/>
      <c r="H11" s="240"/>
      <c r="I11" s="241"/>
      <c r="J11" s="241"/>
      <c r="K11" s="241"/>
      <c r="L11" s="241"/>
      <c r="M11" s="239"/>
      <c r="N11" s="239"/>
      <c r="O11" s="239"/>
      <c r="P11" s="13"/>
    </row>
    <row r="12" spans="1:16" ht="15.75">
      <c r="A12" s="238"/>
      <c r="B12" s="242" t="s">
        <v>746</v>
      </c>
      <c r="C12" s="241">
        <v>41.24</v>
      </c>
      <c r="D12" s="241">
        <v>41.24</v>
      </c>
      <c r="E12" s="241">
        <v>41.24</v>
      </c>
      <c r="F12" s="241">
        <v>41.24</v>
      </c>
      <c r="G12" s="241"/>
      <c r="H12" s="241"/>
      <c r="I12" s="241"/>
      <c r="J12" s="241"/>
      <c r="K12" s="241"/>
      <c r="L12" s="241"/>
      <c r="M12" s="241"/>
      <c r="N12" s="241"/>
      <c r="O12" s="241"/>
      <c r="P12" s="243">
        <f>O12/C12*100</f>
        <v>0</v>
      </c>
    </row>
    <row r="13" spans="1:16" ht="15.75">
      <c r="A13" s="238"/>
      <c r="B13" s="242" t="s">
        <v>747</v>
      </c>
      <c r="C13" s="242">
        <v>61.87</v>
      </c>
      <c r="D13" s="242">
        <v>61.87</v>
      </c>
      <c r="E13" s="242">
        <v>61.87</v>
      </c>
      <c r="F13" s="242">
        <v>61.87</v>
      </c>
      <c r="G13" s="242"/>
      <c r="H13" s="242"/>
      <c r="I13" s="242"/>
      <c r="J13" s="242"/>
      <c r="K13" s="242"/>
      <c r="L13" s="242"/>
      <c r="M13" s="242"/>
      <c r="N13" s="242"/>
      <c r="O13" s="242"/>
      <c r="P13" s="243">
        <f aca="true" t="shared" si="0" ref="P13:P76">O13/C13*100</f>
        <v>0</v>
      </c>
    </row>
    <row r="14" spans="1:16" ht="15.75">
      <c r="A14" s="238"/>
      <c r="B14" s="242" t="s">
        <v>748</v>
      </c>
      <c r="C14" s="242">
        <v>82.48</v>
      </c>
      <c r="D14" s="242">
        <v>82.48</v>
      </c>
      <c r="E14" s="242">
        <v>82.48</v>
      </c>
      <c r="F14" s="242">
        <v>82.48</v>
      </c>
      <c r="G14" s="242"/>
      <c r="H14" s="242"/>
      <c r="I14" s="242"/>
      <c r="J14" s="242"/>
      <c r="K14" s="242"/>
      <c r="L14" s="242"/>
      <c r="M14" s="242"/>
      <c r="N14" s="242"/>
      <c r="O14" s="242"/>
      <c r="P14" s="243">
        <f t="shared" si="0"/>
        <v>0</v>
      </c>
    </row>
    <row r="15" spans="1:16" ht="15.75">
      <c r="A15" s="238"/>
      <c r="B15" s="242" t="s">
        <v>749</v>
      </c>
      <c r="C15" s="242">
        <v>123.72</v>
      </c>
      <c r="D15" s="242">
        <v>123.72</v>
      </c>
      <c r="E15" s="242">
        <v>123.72</v>
      </c>
      <c r="F15" s="242">
        <v>123.72</v>
      </c>
      <c r="G15" s="242"/>
      <c r="H15" s="242"/>
      <c r="I15" s="242"/>
      <c r="J15" s="242"/>
      <c r="K15" s="242"/>
      <c r="L15" s="242"/>
      <c r="M15" s="242"/>
      <c r="N15" s="242"/>
      <c r="O15" s="242"/>
      <c r="P15" s="243">
        <f t="shared" si="0"/>
        <v>0</v>
      </c>
    </row>
    <row r="16" spans="1:16" ht="15.75">
      <c r="A16" s="238"/>
      <c r="B16" s="244" t="s">
        <v>750</v>
      </c>
      <c r="C16" s="245"/>
      <c r="D16" s="245"/>
      <c r="E16" s="245"/>
      <c r="F16" s="245"/>
      <c r="G16" s="245"/>
      <c r="H16" s="245"/>
      <c r="I16" s="245"/>
      <c r="J16" s="245"/>
      <c r="K16" s="245"/>
      <c r="L16" s="245"/>
      <c r="M16" s="245"/>
      <c r="N16" s="245"/>
      <c r="O16" s="245"/>
      <c r="P16" s="243"/>
    </row>
    <row r="17" spans="1:16" ht="15.75">
      <c r="A17" s="238"/>
      <c r="B17" s="242" t="s">
        <v>746</v>
      </c>
      <c r="C17" s="240">
        <v>20.62</v>
      </c>
      <c r="D17" s="240">
        <v>20.62</v>
      </c>
      <c r="E17" s="240">
        <v>20.62</v>
      </c>
      <c r="F17" s="240">
        <v>20.62</v>
      </c>
      <c r="G17" s="240"/>
      <c r="H17" s="240"/>
      <c r="I17" s="240"/>
      <c r="J17" s="240"/>
      <c r="K17" s="240"/>
      <c r="L17" s="240"/>
      <c r="M17" s="240"/>
      <c r="N17" s="240"/>
      <c r="O17" s="240"/>
      <c r="P17" s="243">
        <f t="shared" si="0"/>
        <v>0</v>
      </c>
    </row>
    <row r="18" spans="1:16" ht="15.75">
      <c r="A18" s="238"/>
      <c r="B18" s="242" t="s">
        <v>751</v>
      </c>
      <c r="C18" s="240">
        <v>30.93</v>
      </c>
      <c r="D18" s="240">
        <v>30.93</v>
      </c>
      <c r="E18" s="240">
        <v>30.93</v>
      </c>
      <c r="F18" s="240">
        <v>30.93</v>
      </c>
      <c r="G18" s="240"/>
      <c r="H18" s="240"/>
      <c r="I18" s="240"/>
      <c r="J18" s="240"/>
      <c r="K18" s="240"/>
      <c r="L18" s="240"/>
      <c r="M18" s="240"/>
      <c r="N18" s="240"/>
      <c r="O18" s="240"/>
      <c r="P18" s="243">
        <f t="shared" si="0"/>
        <v>0</v>
      </c>
    </row>
    <row r="19" spans="1:16" ht="15.75">
      <c r="A19" s="238"/>
      <c r="B19" s="242" t="s">
        <v>752</v>
      </c>
      <c r="C19" s="240">
        <v>41.24</v>
      </c>
      <c r="D19" s="240">
        <v>41.24</v>
      </c>
      <c r="E19" s="240">
        <v>41.24</v>
      </c>
      <c r="F19" s="240">
        <v>41.24</v>
      </c>
      <c r="G19" s="240"/>
      <c r="H19" s="240"/>
      <c r="I19" s="240"/>
      <c r="J19" s="240"/>
      <c r="K19" s="240"/>
      <c r="L19" s="240"/>
      <c r="M19" s="240"/>
      <c r="N19" s="240"/>
      <c r="O19" s="240"/>
      <c r="P19" s="243">
        <f t="shared" si="0"/>
        <v>0</v>
      </c>
    </row>
    <row r="20" spans="1:16" ht="15.75">
      <c r="A20" s="238"/>
      <c r="B20" s="242" t="s">
        <v>749</v>
      </c>
      <c r="C20" s="240">
        <v>61.86</v>
      </c>
      <c r="D20" s="240">
        <v>61.86</v>
      </c>
      <c r="E20" s="240">
        <v>61.86</v>
      </c>
      <c r="F20" s="240">
        <v>61.86</v>
      </c>
      <c r="G20" s="240"/>
      <c r="H20" s="240"/>
      <c r="I20" s="240"/>
      <c r="J20" s="240"/>
      <c r="K20" s="240"/>
      <c r="L20" s="240"/>
      <c r="M20" s="240"/>
      <c r="N20" s="240"/>
      <c r="O20" s="240"/>
      <c r="P20" s="243">
        <f t="shared" si="0"/>
        <v>0</v>
      </c>
    </row>
    <row r="21" spans="1:16" ht="18.75" customHeight="1">
      <c r="A21" s="238"/>
      <c r="B21" s="239" t="s">
        <v>753</v>
      </c>
      <c r="C21" s="240"/>
      <c r="D21" s="240"/>
      <c r="E21" s="240"/>
      <c r="F21" s="240"/>
      <c r="G21" s="240"/>
      <c r="H21" s="240"/>
      <c r="I21" s="240"/>
      <c r="J21" s="240"/>
      <c r="K21" s="240"/>
      <c r="L21" s="240"/>
      <c r="M21" s="240"/>
      <c r="N21" s="240"/>
      <c r="O21" s="240"/>
      <c r="P21" s="243"/>
    </row>
    <row r="22" spans="1:16" ht="15.75">
      <c r="A22" s="238"/>
      <c r="B22" s="242" t="s">
        <v>746</v>
      </c>
      <c r="C22" s="240">
        <v>39.36</v>
      </c>
      <c r="D22" s="240">
        <v>39.36</v>
      </c>
      <c r="E22" s="240">
        <v>39.36</v>
      </c>
      <c r="F22" s="240">
        <v>39.36</v>
      </c>
      <c r="G22" s="240"/>
      <c r="H22" s="240"/>
      <c r="I22" s="240"/>
      <c r="J22" s="240"/>
      <c r="K22" s="240"/>
      <c r="L22" s="240"/>
      <c r="M22" s="240"/>
      <c r="N22" s="240"/>
      <c r="O22" s="240"/>
      <c r="P22" s="243">
        <f t="shared" si="0"/>
        <v>0</v>
      </c>
    </row>
    <row r="23" spans="1:16" ht="15.75">
      <c r="A23" s="238"/>
      <c r="B23" s="242" t="s">
        <v>747</v>
      </c>
      <c r="C23" s="240">
        <v>59.04</v>
      </c>
      <c r="D23" s="240">
        <v>59.04</v>
      </c>
      <c r="E23" s="240">
        <v>59.04</v>
      </c>
      <c r="F23" s="240">
        <v>59.04</v>
      </c>
      <c r="G23" s="240"/>
      <c r="H23" s="240"/>
      <c r="I23" s="240"/>
      <c r="J23" s="240"/>
      <c r="K23" s="240"/>
      <c r="L23" s="240"/>
      <c r="M23" s="240"/>
      <c r="N23" s="240"/>
      <c r="O23" s="240"/>
      <c r="P23" s="243">
        <f t="shared" si="0"/>
        <v>0</v>
      </c>
    </row>
    <row r="24" spans="1:16" ht="15.75">
      <c r="A24" s="238"/>
      <c r="B24" s="242" t="s">
        <v>748</v>
      </c>
      <c r="C24" s="240">
        <v>78.72</v>
      </c>
      <c r="D24" s="240">
        <v>78.72</v>
      </c>
      <c r="E24" s="240">
        <v>78.72</v>
      </c>
      <c r="F24" s="240">
        <v>78.72</v>
      </c>
      <c r="G24" s="240"/>
      <c r="H24" s="240"/>
      <c r="I24" s="240"/>
      <c r="J24" s="240"/>
      <c r="K24" s="240"/>
      <c r="L24" s="240"/>
      <c r="M24" s="240"/>
      <c r="N24" s="240"/>
      <c r="O24" s="240"/>
      <c r="P24" s="243">
        <f t="shared" si="0"/>
        <v>0</v>
      </c>
    </row>
    <row r="25" spans="1:16" ht="15.75">
      <c r="A25" s="238"/>
      <c r="B25" s="242" t="s">
        <v>749</v>
      </c>
      <c r="C25" s="246">
        <v>118.08</v>
      </c>
      <c r="D25" s="246">
        <v>118.08</v>
      </c>
      <c r="E25" s="246">
        <v>118.08</v>
      </c>
      <c r="F25" s="246">
        <v>118.08</v>
      </c>
      <c r="G25" s="246"/>
      <c r="H25" s="246"/>
      <c r="I25" s="246"/>
      <c r="J25" s="246"/>
      <c r="K25" s="246"/>
      <c r="L25" s="246"/>
      <c r="M25" s="246"/>
      <c r="N25" s="246"/>
      <c r="O25" s="246"/>
      <c r="P25" s="243">
        <f t="shared" si="0"/>
        <v>0</v>
      </c>
    </row>
    <row r="26" spans="1:16" ht="15.75">
      <c r="A26" s="238"/>
      <c r="B26" s="244" t="s">
        <v>754</v>
      </c>
      <c r="C26" s="247"/>
      <c r="D26" s="247"/>
      <c r="E26" s="247"/>
      <c r="F26" s="247"/>
      <c r="G26" s="247"/>
      <c r="H26" s="247"/>
      <c r="I26" s="247"/>
      <c r="J26" s="247"/>
      <c r="K26" s="247"/>
      <c r="L26" s="247"/>
      <c r="M26" s="247"/>
      <c r="N26" s="247"/>
      <c r="O26" s="247"/>
      <c r="P26" s="243"/>
    </row>
    <row r="27" spans="1:16" ht="15.75">
      <c r="A27" s="238"/>
      <c r="B27" s="242" t="s">
        <v>746</v>
      </c>
      <c r="C27" s="240">
        <v>19.68</v>
      </c>
      <c r="D27" s="240">
        <v>19.68</v>
      </c>
      <c r="E27" s="240">
        <v>19.68</v>
      </c>
      <c r="F27" s="240">
        <v>19.68</v>
      </c>
      <c r="G27" s="240"/>
      <c r="H27" s="240"/>
      <c r="I27" s="240"/>
      <c r="J27" s="240"/>
      <c r="K27" s="240"/>
      <c r="L27" s="240"/>
      <c r="M27" s="240"/>
      <c r="N27" s="240"/>
      <c r="O27" s="240"/>
      <c r="P27" s="243">
        <f t="shared" si="0"/>
        <v>0</v>
      </c>
    </row>
    <row r="28" spans="1:16" ht="15.75">
      <c r="A28" s="238"/>
      <c r="B28" s="242" t="s">
        <v>751</v>
      </c>
      <c r="C28" s="240">
        <v>29.52</v>
      </c>
      <c r="D28" s="240">
        <v>29.52</v>
      </c>
      <c r="E28" s="240">
        <v>29.52</v>
      </c>
      <c r="F28" s="240">
        <v>29.52</v>
      </c>
      <c r="G28" s="240"/>
      <c r="H28" s="240"/>
      <c r="I28" s="240"/>
      <c r="J28" s="240"/>
      <c r="K28" s="240"/>
      <c r="L28" s="240"/>
      <c r="M28" s="240"/>
      <c r="N28" s="240"/>
      <c r="O28" s="240"/>
      <c r="P28" s="243">
        <f t="shared" si="0"/>
        <v>0</v>
      </c>
    </row>
    <row r="29" spans="1:16" ht="15.75">
      <c r="A29" s="238"/>
      <c r="B29" s="242" t="s">
        <v>752</v>
      </c>
      <c r="C29" s="240">
        <v>39.36</v>
      </c>
      <c r="D29" s="240">
        <v>39.36</v>
      </c>
      <c r="E29" s="240">
        <v>39.36</v>
      </c>
      <c r="F29" s="240">
        <v>39.36</v>
      </c>
      <c r="G29" s="240"/>
      <c r="H29" s="240"/>
      <c r="I29" s="240"/>
      <c r="J29" s="240"/>
      <c r="K29" s="240"/>
      <c r="L29" s="240"/>
      <c r="M29" s="240"/>
      <c r="N29" s="240"/>
      <c r="O29" s="240"/>
      <c r="P29" s="243">
        <f t="shared" si="0"/>
        <v>0</v>
      </c>
    </row>
    <row r="30" spans="1:16" ht="15.75">
      <c r="A30" s="238"/>
      <c r="B30" s="242" t="s">
        <v>749</v>
      </c>
      <c r="C30" s="240">
        <v>59.04</v>
      </c>
      <c r="D30" s="240">
        <v>59.04</v>
      </c>
      <c r="E30" s="240">
        <v>59.04</v>
      </c>
      <c r="F30" s="240">
        <v>59.04</v>
      </c>
      <c r="G30" s="240"/>
      <c r="H30" s="240"/>
      <c r="I30" s="240"/>
      <c r="J30" s="240"/>
      <c r="K30" s="240"/>
      <c r="L30" s="240"/>
      <c r="M30" s="240"/>
      <c r="N30" s="240"/>
      <c r="O30" s="240"/>
      <c r="P30" s="243">
        <f t="shared" si="0"/>
        <v>0</v>
      </c>
    </row>
    <row r="31" spans="1:16" ht="15.75">
      <c r="A31" s="238"/>
      <c r="B31" s="244" t="s">
        <v>755</v>
      </c>
      <c r="C31" s="240"/>
      <c r="D31" s="240"/>
      <c r="E31" s="240"/>
      <c r="F31" s="240"/>
      <c r="G31" s="240"/>
      <c r="H31" s="240"/>
      <c r="I31" s="240"/>
      <c r="J31" s="240"/>
      <c r="K31" s="240"/>
      <c r="L31" s="240"/>
      <c r="M31" s="240"/>
      <c r="N31" s="240"/>
      <c r="O31" s="240"/>
      <c r="P31" s="243"/>
    </row>
    <row r="32" spans="1:16" ht="21.75" customHeight="1">
      <c r="A32" s="238"/>
      <c r="B32" s="248" t="s">
        <v>756</v>
      </c>
      <c r="C32" s="250">
        <v>85.16</v>
      </c>
      <c r="D32" s="250">
        <v>85.16</v>
      </c>
      <c r="E32" s="250">
        <v>85.16</v>
      </c>
      <c r="F32" s="250">
        <v>85.16</v>
      </c>
      <c r="G32" s="250"/>
      <c r="H32" s="250"/>
      <c r="I32" s="250"/>
      <c r="J32" s="250"/>
      <c r="K32" s="250"/>
      <c r="L32" s="250"/>
      <c r="M32" s="250"/>
      <c r="N32" s="250"/>
      <c r="O32" s="250"/>
      <c r="P32" s="243">
        <f t="shared" si="0"/>
        <v>0</v>
      </c>
    </row>
    <row r="33" spans="1:16" ht="35.25" customHeight="1">
      <c r="A33" s="238"/>
      <c r="B33" s="248" t="s">
        <v>757</v>
      </c>
      <c r="C33" s="250"/>
      <c r="D33" s="250"/>
      <c r="E33" s="250"/>
      <c r="F33" s="250"/>
      <c r="G33" s="250"/>
      <c r="H33" s="250"/>
      <c r="I33" s="250"/>
      <c r="J33" s="250"/>
      <c r="K33" s="250"/>
      <c r="L33" s="250"/>
      <c r="M33" s="250"/>
      <c r="N33" s="250"/>
      <c r="O33" s="250"/>
      <c r="P33" s="243"/>
    </row>
    <row r="34" spans="1:16" ht="18.75" customHeight="1">
      <c r="A34" s="238"/>
      <c r="B34" s="248" t="s">
        <v>758</v>
      </c>
      <c r="C34" s="250">
        <v>24.65</v>
      </c>
      <c r="D34" s="250">
        <v>24.65</v>
      </c>
      <c r="E34" s="250">
        <v>24.65</v>
      </c>
      <c r="F34" s="250">
        <v>24.65</v>
      </c>
      <c r="G34" s="250"/>
      <c r="H34" s="250"/>
      <c r="I34" s="250"/>
      <c r="J34" s="250"/>
      <c r="K34" s="250"/>
      <c r="L34" s="250"/>
      <c r="M34" s="250"/>
      <c r="N34" s="250"/>
      <c r="O34" s="250"/>
      <c r="P34" s="243">
        <f t="shared" si="0"/>
        <v>0</v>
      </c>
    </row>
    <row r="35" spans="1:16" ht="15.75" customHeight="1">
      <c r="A35" s="238"/>
      <c r="B35" s="248" t="s">
        <v>759</v>
      </c>
      <c r="C35" s="250">
        <v>12.33</v>
      </c>
      <c r="D35" s="250">
        <v>12.33</v>
      </c>
      <c r="E35" s="250">
        <v>12.33</v>
      </c>
      <c r="F35" s="250">
        <v>12.33</v>
      </c>
      <c r="G35" s="250"/>
      <c r="H35" s="250"/>
      <c r="I35" s="250"/>
      <c r="J35" s="250"/>
      <c r="K35" s="250"/>
      <c r="L35" s="250"/>
      <c r="M35" s="250"/>
      <c r="N35" s="250"/>
      <c r="O35" s="250"/>
      <c r="P35" s="243">
        <f t="shared" si="0"/>
        <v>0</v>
      </c>
    </row>
    <row r="36" spans="1:16" ht="18" customHeight="1">
      <c r="A36" s="238"/>
      <c r="B36" s="248" t="s">
        <v>760</v>
      </c>
      <c r="C36" s="250">
        <v>6.16</v>
      </c>
      <c r="D36" s="250">
        <v>6.16</v>
      </c>
      <c r="E36" s="250">
        <v>6.16</v>
      </c>
      <c r="F36" s="250">
        <v>6.16</v>
      </c>
      <c r="G36" s="250"/>
      <c r="H36" s="250"/>
      <c r="I36" s="250"/>
      <c r="J36" s="250"/>
      <c r="K36" s="250"/>
      <c r="L36" s="250"/>
      <c r="M36" s="250"/>
      <c r="N36" s="250"/>
      <c r="O36" s="250"/>
      <c r="P36" s="243">
        <f t="shared" si="0"/>
        <v>0</v>
      </c>
    </row>
    <row r="37" spans="1:16" ht="19.5" customHeight="1">
      <c r="A37" s="251"/>
      <c r="B37" s="248" t="s">
        <v>761</v>
      </c>
      <c r="C37" s="240">
        <v>64.05</v>
      </c>
      <c r="D37" s="240">
        <v>64.05</v>
      </c>
      <c r="E37" s="240">
        <v>64.05</v>
      </c>
      <c r="F37" s="240">
        <v>64.05</v>
      </c>
      <c r="G37" s="240"/>
      <c r="H37" s="240"/>
      <c r="I37" s="240"/>
      <c r="J37" s="240"/>
      <c r="K37" s="240"/>
      <c r="L37" s="240"/>
      <c r="M37" s="240"/>
      <c r="N37" s="240"/>
      <c r="O37" s="240"/>
      <c r="P37" s="243">
        <f t="shared" si="0"/>
        <v>0</v>
      </c>
    </row>
    <row r="38" spans="1:16" ht="22.5" customHeight="1">
      <c r="A38" s="251"/>
      <c r="B38" s="248" t="s">
        <v>762</v>
      </c>
      <c r="C38" s="240">
        <v>8392.45</v>
      </c>
      <c r="D38" s="240">
        <v>8392.45</v>
      </c>
      <c r="E38" s="240">
        <v>8392.45</v>
      </c>
      <c r="F38" s="240">
        <v>8392.45</v>
      </c>
      <c r="G38" s="240"/>
      <c r="H38" s="240"/>
      <c r="I38" s="240"/>
      <c r="J38" s="240"/>
      <c r="K38" s="240"/>
      <c r="L38" s="240"/>
      <c r="M38" s="240"/>
      <c r="N38" s="240"/>
      <c r="O38" s="240"/>
      <c r="P38" s="243">
        <f t="shared" si="0"/>
        <v>0</v>
      </c>
    </row>
    <row r="39" spans="1:16" ht="45.75" customHeight="1">
      <c r="A39" s="251"/>
      <c r="B39" s="248" t="s">
        <v>763</v>
      </c>
      <c r="C39" s="240">
        <v>4070.55</v>
      </c>
      <c r="D39" s="240">
        <v>4070.55</v>
      </c>
      <c r="E39" s="240">
        <v>4070.55</v>
      </c>
      <c r="F39" s="240">
        <v>4070.55</v>
      </c>
      <c r="G39" s="240"/>
      <c r="H39" s="240"/>
      <c r="I39" s="240"/>
      <c r="J39" s="240"/>
      <c r="K39" s="240"/>
      <c r="L39" s="240"/>
      <c r="M39" s="240"/>
      <c r="N39" s="240"/>
      <c r="O39" s="240"/>
      <c r="P39" s="243">
        <f>O39/C39*100</f>
        <v>0</v>
      </c>
    </row>
    <row r="40" spans="1:16" ht="15.75">
      <c r="A40" s="252"/>
      <c r="B40" s="242"/>
      <c r="C40" s="247"/>
      <c r="D40" s="247"/>
      <c r="E40" s="247"/>
      <c r="F40" s="247"/>
      <c r="G40" s="247"/>
      <c r="H40" s="247"/>
      <c r="I40" s="247"/>
      <c r="J40" s="247"/>
      <c r="K40" s="247"/>
      <c r="L40" s="247"/>
      <c r="M40" s="247"/>
      <c r="N40" s="247"/>
      <c r="O40" s="247"/>
      <c r="P40" s="243"/>
    </row>
    <row r="41" spans="1:16" ht="15.75">
      <c r="A41" s="251"/>
      <c r="B41" s="244" t="s">
        <v>764</v>
      </c>
      <c r="C41" s="247"/>
      <c r="D41" s="247"/>
      <c r="E41" s="247"/>
      <c r="F41" s="247"/>
      <c r="G41" s="247"/>
      <c r="H41" s="247"/>
      <c r="I41" s="247"/>
      <c r="J41" s="247"/>
      <c r="K41" s="247"/>
      <c r="L41" s="247"/>
      <c r="M41" s="247"/>
      <c r="N41" s="247"/>
      <c r="O41" s="247"/>
      <c r="P41" s="243"/>
    </row>
    <row r="42" spans="1:16" ht="21.75" customHeight="1">
      <c r="A42" s="251"/>
      <c r="B42" s="248" t="s">
        <v>765</v>
      </c>
      <c r="C42" s="242">
        <v>248.83</v>
      </c>
      <c r="D42" s="242">
        <v>248.83</v>
      </c>
      <c r="E42" s="242">
        <v>248.83</v>
      </c>
      <c r="F42" s="242">
        <v>248.83</v>
      </c>
      <c r="G42" s="242"/>
      <c r="H42" s="242"/>
      <c r="I42" s="242"/>
      <c r="J42" s="242"/>
      <c r="K42" s="242"/>
      <c r="L42" s="242"/>
      <c r="M42" s="242"/>
      <c r="N42" s="242"/>
      <c r="O42" s="242"/>
      <c r="P42" s="243">
        <f t="shared" si="0"/>
        <v>0</v>
      </c>
    </row>
    <row r="43" spans="1:16" ht="24" customHeight="1">
      <c r="A43" s="251"/>
      <c r="B43" s="248" t="s">
        <v>766</v>
      </c>
      <c r="C43" s="249">
        <v>2488.29</v>
      </c>
      <c r="D43" s="249">
        <v>2488.29</v>
      </c>
      <c r="E43" s="249">
        <v>2488.29</v>
      </c>
      <c r="F43" s="249">
        <v>2488.29</v>
      </c>
      <c r="G43" s="249"/>
      <c r="H43" s="249"/>
      <c r="I43" s="249"/>
      <c r="J43" s="249"/>
      <c r="K43" s="249"/>
      <c r="L43" s="249"/>
      <c r="M43" s="249"/>
      <c r="N43" s="249"/>
      <c r="O43" s="249"/>
      <c r="P43" s="243">
        <f t="shared" si="0"/>
        <v>0</v>
      </c>
    </row>
    <row r="44" spans="1:16" ht="24" customHeight="1">
      <c r="A44" s="251"/>
      <c r="B44" s="248" t="s">
        <v>767</v>
      </c>
      <c r="C44" s="241">
        <v>497.69</v>
      </c>
      <c r="D44" s="241">
        <v>497.69</v>
      </c>
      <c r="E44" s="241">
        <v>497.69</v>
      </c>
      <c r="F44" s="241">
        <v>497.69</v>
      </c>
      <c r="G44" s="241"/>
      <c r="H44" s="241"/>
      <c r="I44" s="241"/>
      <c r="J44" s="241"/>
      <c r="K44" s="241"/>
      <c r="L44" s="241"/>
      <c r="M44" s="241"/>
      <c r="N44" s="241"/>
      <c r="O44" s="241"/>
      <c r="P44" s="243">
        <f t="shared" si="0"/>
        <v>0</v>
      </c>
    </row>
    <row r="45" spans="1:16" ht="21.75" customHeight="1">
      <c r="A45" s="251"/>
      <c r="B45" s="248" t="s">
        <v>768</v>
      </c>
      <c r="C45" s="253">
        <v>14930.69</v>
      </c>
      <c r="D45" s="253">
        <v>14930.69</v>
      </c>
      <c r="E45" s="253">
        <v>14930.69</v>
      </c>
      <c r="F45" s="253">
        <v>14930.69</v>
      </c>
      <c r="G45" s="253"/>
      <c r="H45" s="253"/>
      <c r="I45" s="253"/>
      <c r="J45" s="253"/>
      <c r="K45" s="253"/>
      <c r="L45" s="253"/>
      <c r="M45" s="253"/>
      <c r="N45" s="253"/>
      <c r="O45" s="253"/>
      <c r="P45" s="243">
        <f t="shared" si="0"/>
        <v>0</v>
      </c>
    </row>
    <row r="46" spans="1:16" ht="15.75">
      <c r="A46" s="251"/>
      <c r="B46" s="584" t="s">
        <v>769</v>
      </c>
      <c r="C46" s="242"/>
      <c r="D46" s="242"/>
      <c r="E46" s="242"/>
      <c r="F46" s="242"/>
      <c r="G46" s="242"/>
      <c r="H46" s="242"/>
      <c r="I46" s="242"/>
      <c r="J46" s="242"/>
      <c r="K46" s="242"/>
      <c r="L46" s="242"/>
      <c r="M46" s="242"/>
      <c r="N46" s="242"/>
      <c r="O46" s="242"/>
      <c r="P46" s="243"/>
    </row>
    <row r="47" spans="1:16" ht="15.75">
      <c r="A47" s="251"/>
      <c r="B47" s="584"/>
      <c r="C47" s="242"/>
      <c r="D47" s="242"/>
      <c r="E47" s="242"/>
      <c r="F47" s="242"/>
      <c r="G47" s="242"/>
      <c r="H47" s="242"/>
      <c r="I47" s="242"/>
      <c r="J47" s="242"/>
      <c r="K47" s="242"/>
      <c r="L47" s="242"/>
      <c r="M47" s="242"/>
      <c r="N47" s="242"/>
      <c r="O47" s="242"/>
      <c r="P47" s="243"/>
    </row>
    <row r="48" spans="1:16" ht="18.75" customHeight="1">
      <c r="A48" s="251"/>
      <c r="B48" s="248" t="s">
        <v>770</v>
      </c>
      <c r="C48" s="242">
        <v>293.32</v>
      </c>
      <c r="D48" s="242">
        <v>293.32</v>
      </c>
      <c r="E48" s="242">
        <v>293.32</v>
      </c>
      <c r="F48" s="242">
        <v>293.32</v>
      </c>
      <c r="G48" s="242"/>
      <c r="H48" s="242"/>
      <c r="I48" s="242"/>
      <c r="J48" s="242"/>
      <c r="K48" s="242"/>
      <c r="L48" s="242"/>
      <c r="M48" s="242"/>
      <c r="N48" s="242"/>
      <c r="O48" s="242"/>
      <c r="P48" s="243">
        <f t="shared" si="0"/>
        <v>0</v>
      </c>
    </row>
    <row r="49" spans="1:16" ht="20.25" customHeight="1">
      <c r="A49" s="251"/>
      <c r="B49" s="248" t="s">
        <v>771</v>
      </c>
      <c r="C49" s="242">
        <v>591.63</v>
      </c>
      <c r="D49" s="242">
        <v>591.63</v>
      </c>
      <c r="E49" s="242">
        <v>591.63</v>
      </c>
      <c r="F49" s="242">
        <v>591.63</v>
      </c>
      <c r="G49" s="242"/>
      <c r="H49" s="242"/>
      <c r="I49" s="242"/>
      <c r="J49" s="242"/>
      <c r="K49" s="242"/>
      <c r="L49" s="242"/>
      <c r="M49" s="242"/>
      <c r="N49" s="242"/>
      <c r="O49" s="242"/>
      <c r="P49" s="243">
        <f t="shared" si="0"/>
        <v>0</v>
      </c>
    </row>
    <row r="50" spans="1:16" ht="18.75" customHeight="1">
      <c r="A50" s="251"/>
      <c r="B50" s="248" t="s">
        <v>772</v>
      </c>
      <c r="C50" s="242"/>
      <c r="D50" s="242"/>
      <c r="E50" s="242"/>
      <c r="F50" s="242"/>
      <c r="G50" s="242"/>
      <c r="H50" s="242"/>
      <c r="I50" s="242"/>
      <c r="J50" s="242"/>
      <c r="K50" s="242"/>
      <c r="L50" s="242"/>
      <c r="M50" s="242"/>
      <c r="N50" s="242"/>
      <c r="O50" s="242"/>
      <c r="P50" s="243"/>
    </row>
    <row r="51" spans="1:16" ht="30" customHeight="1">
      <c r="A51" s="251"/>
      <c r="B51" s="248" t="s">
        <v>773</v>
      </c>
      <c r="C51" s="249">
        <v>2488.29</v>
      </c>
      <c r="D51" s="249">
        <v>2488.29</v>
      </c>
      <c r="E51" s="249">
        <v>2488.29</v>
      </c>
      <c r="F51" s="249">
        <v>2488.29</v>
      </c>
      <c r="G51" s="249"/>
      <c r="H51" s="249"/>
      <c r="I51" s="249"/>
      <c r="J51" s="249"/>
      <c r="K51" s="249"/>
      <c r="L51" s="249"/>
      <c r="M51" s="249"/>
      <c r="N51" s="249"/>
      <c r="O51" s="249"/>
      <c r="P51" s="243">
        <f t="shared" si="0"/>
        <v>0</v>
      </c>
    </row>
    <row r="52" spans="1:16" ht="26.25" customHeight="1">
      <c r="A52" s="251"/>
      <c r="B52" s="248" t="s">
        <v>774</v>
      </c>
      <c r="C52" s="249">
        <v>2488.29</v>
      </c>
      <c r="D52" s="249">
        <v>2488.29</v>
      </c>
      <c r="E52" s="249">
        <v>2488.29</v>
      </c>
      <c r="F52" s="249">
        <v>2488.29</v>
      </c>
      <c r="G52" s="249"/>
      <c r="H52" s="249"/>
      <c r="I52" s="249"/>
      <c r="J52" s="249"/>
      <c r="K52" s="249"/>
      <c r="L52" s="249"/>
      <c r="M52" s="249"/>
      <c r="N52" s="249"/>
      <c r="O52" s="249"/>
      <c r="P52" s="243">
        <f t="shared" si="0"/>
        <v>0</v>
      </c>
    </row>
    <row r="53" spans="1:16" ht="27" customHeight="1">
      <c r="A53" s="251"/>
      <c r="B53" s="248" t="s">
        <v>775</v>
      </c>
      <c r="C53" s="239"/>
      <c r="D53" s="239"/>
      <c r="E53" s="239"/>
      <c r="F53" s="239"/>
      <c r="G53" s="239"/>
      <c r="H53" s="239"/>
      <c r="I53" s="239"/>
      <c r="J53" s="239"/>
      <c r="K53" s="239"/>
      <c r="L53" s="239"/>
      <c r="M53" s="239"/>
      <c r="N53" s="239"/>
      <c r="O53" s="239"/>
      <c r="P53" s="243"/>
    </row>
    <row r="54" spans="1:16" ht="16.5" customHeight="1">
      <c r="A54" s="251"/>
      <c r="B54" s="248" t="s">
        <v>776</v>
      </c>
      <c r="C54" s="242"/>
      <c r="D54" s="242"/>
      <c r="E54" s="242"/>
      <c r="F54" s="242"/>
      <c r="G54" s="242"/>
      <c r="H54" s="242"/>
      <c r="I54" s="242"/>
      <c r="J54" s="242"/>
      <c r="K54" s="242"/>
      <c r="L54" s="242"/>
      <c r="M54" s="242"/>
      <c r="N54" s="242"/>
      <c r="O54" s="242"/>
      <c r="P54" s="243"/>
    </row>
    <row r="55" spans="1:16" ht="19.5" customHeight="1">
      <c r="A55" s="251"/>
      <c r="B55" s="248" t="s">
        <v>777</v>
      </c>
      <c r="C55" s="249">
        <v>6366.24</v>
      </c>
      <c r="D55" s="249">
        <v>6366.24</v>
      </c>
      <c r="E55" s="249">
        <v>6366.24</v>
      </c>
      <c r="F55" s="249">
        <v>6366.24</v>
      </c>
      <c r="G55" s="249"/>
      <c r="H55" s="249"/>
      <c r="I55" s="249"/>
      <c r="J55" s="249"/>
      <c r="K55" s="249"/>
      <c r="L55" s="249"/>
      <c r="M55" s="249"/>
      <c r="N55" s="249"/>
      <c r="O55" s="249"/>
      <c r="P55" s="243">
        <f t="shared" si="0"/>
        <v>0</v>
      </c>
    </row>
    <row r="56" spans="1:16" ht="21.75" customHeight="1">
      <c r="A56" s="251"/>
      <c r="B56" s="248" t="s">
        <v>778</v>
      </c>
      <c r="C56" s="249">
        <v>6366.24</v>
      </c>
      <c r="D56" s="249">
        <v>6366.24</v>
      </c>
      <c r="E56" s="249">
        <v>6366.24</v>
      </c>
      <c r="F56" s="249">
        <v>6366.24</v>
      </c>
      <c r="G56" s="249"/>
      <c r="H56" s="249"/>
      <c r="I56" s="249"/>
      <c r="J56" s="249"/>
      <c r="K56" s="249"/>
      <c r="L56" s="249"/>
      <c r="M56" s="249"/>
      <c r="N56" s="249"/>
      <c r="O56" s="249"/>
      <c r="P56" s="243">
        <f t="shared" si="0"/>
        <v>0</v>
      </c>
    </row>
    <row r="57" spans="1:16" ht="22.5" customHeight="1">
      <c r="A57" s="251"/>
      <c r="B57" s="248" t="s">
        <v>779</v>
      </c>
      <c r="C57" s="249">
        <v>3174.04</v>
      </c>
      <c r="D57" s="249">
        <v>3174.04</v>
      </c>
      <c r="E57" s="249">
        <v>3174.04</v>
      </c>
      <c r="F57" s="249">
        <v>3174.04</v>
      </c>
      <c r="G57" s="249"/>
      <c r="H57" s="249"/>
      <c r="I57" s="249"/>
      <c r="J57" s="249"/>
      <c r="K57" s="249"/>
      <c r="L57" s="249"/>
      <c r="M57" s="249"/>
      <c r="N57" s="249"/>
      <c r="O57" s="249"/>
      <c r="P57" s="243">
        <f t="shared" si="0"/>
        <v>0</v>
      </c>
    </row>
    <row r="58" spans="1:16" ht="21" customHeight="1">
      <c r="A58" s="251"/>
      <c r="B58" s="248" t="s">
        <v>780</v>
      </c>
      <c r="C58" s="253">
        <v>10656.04</v>
      </c>
      <c r="D58" s="253">
        <v>10656.04</v>
      </c>
      <c r="E58" s="253">
        <v>10656.04</v>
      </c>
      <c r="F58" s="253">
        <v>10656.04</v>
      </c>
      <c r="G58" s="253"/>
      <c r="H58" s="253"/>
      <c r="I58" s="253"/>
      <c r="J58" s="253"/>
      <c r="K58" s="253"/>
      <c r="L58" s="253"/>
      <c r="M58" s="253"/>
      <c r="N58" s="253"/>
      <c r="O58" s="253"/>
      <c r="P58" s="243">
        <f t="shared" si="0"/>
        <v>0</v>
      </c>
    </row>
    <row r="59" spans="1:16" ht="19.5" customHeight="1">
      <c r="A59" s="251"/>
      <c r="B59" s="248" t="s">
        <v>781</v>
      </c>
      <c r="C59" s="249">
        <v>8422.99</v>
      </c>
      <c r="D59" s="249">
        <v>8422.99</v>
      </c>
      <c r="E59" s="249">
        <v>8422.99</v>
      </c>
      <c r="F59" s="249">
        <v>8422.99</v>
      </c>
      <c r="G59" s="249"/>
      <c r="H59" s="249"/>
      <c r="I59" s="249"/>
      <c r="J59" s="249"/>
      <c r="K59" s="249"/>
      <c r="L59" s="249"/>
      <c r="M59" s="249"/>
      <c r="N59" s="249"/>
      <c r="O59" s="249"/>
      <c r="P59" s="243">
        <f t="shared" si="0"/>
        <v>0</v>
      </c>
    </row>
    <row r="60" spans="1:16" ht="16.5" customHeight="1">
      <c r="A60" s="251"/>
      <c r="B60" s="248" t="s">
        <v>782</v>
      </c>
      <c r="C60" s="249">
        <v>7183.46</v>
      </c>
      <c r="D60" s="249">
        <v>7183.46</v>
      </c>
      <c r="E60" s="249">
        <v>7183.46</v>
      </c>
      <c r="F60" s="249">
        <v>7183.46</v>
      </c>
      <c r="G60" s="249"/>
      <c r="H60" s="249"/>
      <c r="I60" s="249"/>
      <c r="J60" s="249"/>
      <c r="K60" s="249"/>
      <c r="L60" s="249"/>
      <c r="M60" s="249"/>
      <c r="N60" s="249"/>
      <c r="O60" s="249"/>
      <c r="P60" s="243">
        <f t="shared" si="0"/>
        <v>0</v>
      </c>
    </row>
    <row r="61" spans="1:16" ht="19.5" customHeight="1">
      <c r="A61" s="251"/>
      <c r="B61" s="248" t="s">
        <v>783</v>
      </c>
      <c r="C61" s="249">
        <v>1735.34</v>
      </c>
      <c r="D61" s="249">
        <v>1735.34</v>
      </c>
      <c r="E61" s="249">
        <v>1735.34</v>
      </c>
      <c r="F61" s="249">
        <v>1735.34</v>
      </c>
      <c r="G61" s="249"/>
      <c r="H61" s="249"/>
      <c r="I61" s="249"/>
      <c r="J61" s="249"/>
      <c r="K61" s="249"/>
      <c r="L61" s="249"/>
      <c r="M61" s="249"/>
      <c r="N61" s="249"/>
      <c r="O61" s="249"/>
      <c r="P61" s="243">
        <f t="shared" si="0"/>
        <v>0</v>
      </c>
    </row>
    <row r="62" spans="1:16" ht="39" customHeight="1">
      <c r="A62" s="251"/>
      <c r="B62" s="248" t="s">
        <v>784</v>
      </c>
      <c r="C62" s="239"/>
      <c r="D62" s="239"/>
      <c r="E62" s="239"/>
      <c r="F62" s="239"/>
      <c r="G62" s="239"/>
      <c r="H62" s="239"/>
      <c r="I62" s="239"/>
      <c r="J62" s="239"/>
      <c r="K62" s="239"/>
      <c r="L62" s="239"/>
      <c r="M62" s="239"/>
      <c r="N62" s="239"/>
      <c r="O62" s="239"/>
      <c r="P62" s="243"/>
    </row>
    <row r="63" spans="1:16" ht="24" customHeight="1">
      <c r="A63" s="251"/>
      <c r="B63" s="255" t="s">
        <v>785</v>
      </c>
      <c r="C63" s="249">
        <v>1064.6</v>
      </c>
      <c r="D63" s="249">
        <v>1064.6</v>
      </c>
      <c r="E63" s="249">
        <v>1064.6</v>
      </c>
      <c r="F63" s="249">
        <v>1064.6</v>
      </c>
      <c r="G63" s="249"/>
      <c r="H63" s="249"/>
      <c r="I63" s="249"/>
      <c r="J63" s="249"/>
      <c r="K63" s="249"/>
      <c r="L63" s="249"/>
      <c r="M63" s="249"/>
      <c r="N63" s="249"/>
      <c r="O63" s="249"/>
      <c r="P63" s="243">
        <f t="shared" si="0"/>
        <v>0</v>
      </c>
    </row>
    <row r="64" spans="1:16" ht="18.75" customHeight="1">
      <c r="A64" s="251"/>
      <c r="B64" s="255" t="s">
        <v>786</v>
      </c>
      <c r="C64" s="249">
        <v>63.32</v>
      </c>
      <c r="D64" s="249">
        <v>63.32</v>
      </c>
      <c r="E64" s="249">
        <v>63.32</v>
      </c>
      <c r="F64" s="249">
        <v>63.32</v>
      </c>
      <c r="G64" s="249"/>
      <c r="H64" s="249"/>
      <c r="I64" s="249"/>
      <c r="J64" s="249"/>
      <c r="K64" s="249"/>
      <c r="L64" s="249"/>
      <c r="M64" s="249"/>
      <c r="N64" s="249"/>
      <c r="O64" s="249"/>
      <c r="P64" s="243">
        <f t="shared" si="0"/>
        <v>0</v>
      </c>
    </row>
    <row r="65" spans="1:16" ht="17.25" customHeight="1">
      <c r="A65" s="251"/>
      <c r="B65" s="256" t="s">
        <v>787</v>
      </c>
      <c r="C65" s="249">
        <v>542.18</v>
      </c>
      <c r="D65" s="249">
        <v>542.18</v>
      </c>
      <c r="E65" s="249">
        <v>542.18</v>
      </c>
      <c r="F65" s="249">
        <v>542.18</v>
      </c>
      <c r="G65" s="249"/>
      <c r="H65" s="249"/>
      <c r="I65" s="249"/>
      <c r="J65" s="249"/>
      <c r="K65" s="249"/>
      <c r="L65" s="249"/>
      <c r="M65" s="249"/>
      <c r="N65" s="249"/>
      <c r="O65" s="249"/>
      <c r="P65" s="243">
        <f t="shared" si="0"/>
        <v>0</v>
      </c>
    </row>
    <row r="66" spans="1:16" ht="31.5" customHeight="1">
      <c r="A66" s="251"/>
      <c r="B66" s="248" t="s">
        <v>788</v>
      </c>
      <c r="C66" s="249"/>
      <c r="D66" s="249"/>
      <c r="E66" s="249"/>
      <c r="F66" s="249"/>
      <c r="G66" s="249"/>
      <c r="H66" s="249"/>
      <c r="I66" s="249"/>
      <c r="J66" s="249"/>
      <c r="K66" s="249"/>
      <c r="L66" s="249"/>
      <c r="M66" s="249"/>
      <c r="N66" s="249"/>
      <c r="O66" s="249"/>
      <c r="P66" s="243"/>
    </row>
    <row r="67" spans="1:16" ht="19.5" customHeight="1">
      <c r="A67" s="251"/>
      <c r="B67" s="256" t="s">
        <v>789</v>
      </c>
      <c r="C67" s="249">
        <v>1596.9</v>
      </c>
      <c r="D67" s="249">
        <v>1596.9</v>
      </c>
      <c r="E67" s="249">
        <v>1596.9</v>
      </c>
      <c r="F67" s="249">
        <v>1596.9</v>
      </c>
      <c r="G67" s="249"/>
      <c r="H67" s="249"/>
      <c r="I67" s="249"/>
      <c r="J67" s="249"/>
      <c r="K67" s="249"/>
      <c r="L67" s="249"/>
      <c r="M67" s="249"/>
      <c r="N67" s="249"/>
      <c r="O67" s="249"/>
      <c r="P67" s="243">
        <f t="shared" si="0"/>
        <v>0</v>
      </c>
    </row>
    <row r="68" spans="1:16" ht="19.5" customHeight="1">
      <c r="A68" s="251"/>
      <c r="B68" s="255" t="s">
        <v>786</v>
      </c>
      <c r="C68" s="249">
        <v>94.97</v>
      </c>
      <c r="D68" s="249">
        <v>94.97</v>
      </c>
      <c r="E68" s="249">
        <v>94.97</v>
      </c>
      <c r="F68" s="249">
        <v>94.97</v>
      </c>
      <c r="G68" s="249"/>
      <c r="H68" s="249"/>
      <c r="I68" s="249"/>
      <c r="J68" s="249"/>
      <c r="K68" s="249"/>
      <c r="L68" s="249"/>
      <c r="M68" s="249"/>
      <c r="N68" s="249"/>
      <c r="O68" s="249"/>
      <c r="P68" s="243">
        <f t="shared" si="0"/>
        <v>0</v>
      </c>
    </row>
    <row r="69" spans="1:16" ht="17.25" customHeight="1">
      <c r="A69" s="251"/>
      <c r="B69" s="248" t="s">
        <v>790</v>
      </c>
      <c r="C69" s="249">
        <v>813.27</v>
      </c>
      <c r="D69" s="249">
        <v>813.27</v>
      </c>
      <c r="E69" s="249">
        <v>813.27</v>
      </c>
      <c r="F69" s="249">
        <v>813.27</v>
      </c>
      <c r="G69" s="249"/>
      <c r="H69" s="249"/>
      <c r="I69" s="249"/>
      <c r="J69" s="249"/>
      <c r="K69" s="249"/>
      <c r="L69" s="249"/>
      <c r="M69" s="249"/>
      <c r="N69" s="249"/>
      <c r="O69" s="249"/>
      <c r="P69" s="243">
        <f t="shared" si="0"/>
        <v>0</v>
      </c>
    </row>
    <row r="70" spans="1:16" ht="15.75" customHeight="1">
      <c r="A70" s="251"/>
      <c r="B70" s="239" t="s">
        <v>791</v>
      </c>
      <c r="C70" s="254"/>
      <c r="D70" s="254"/>
      <c r="E70" s="254"/>
      <c r="F70" s="254"/>
      <c r="G70" s="254"/>
      <c r="H70" s="254"/>
      <c r="I70" s="254"/>
      <c r="J70" s="254"/>
      <c r="K70" s="254"/>
      <c r="L70" s="254"/>
      <c r="M70" s="254"/>
      <c r="N70" s="254"/>
      <c r="O70" s="254"/>
      <c r="P70" s="243"/>
    </row>
    <row r="71" spans="1:16" ht="36" customHeight="1">
      <c r="A71" s="251"/>
      <c r="B71" s="248" t="s">
        <v>792</v>
      </c>
      <c r="C71" s="240">
        <v>4902.64</v>
      </c>
      <c r="D71" s="240">
        <v>4902.64</v>
      </c>
      <c r="E71" s="240">
        <v>4902.64</v>
      </c>
      <c r="F71" s="240">
        <v>4902.64</v>
      </c>
      <c r="G71" s="240"/>
      <c r="H71" s="240"/>
      <c r="I71" s="240"/>
      <c r="J71" s="240"/>
      <c r="K71" s="240"/>
      <c r="L71" s="240"/>
      <c r="M71" s="240"/>
      <c r="N71" s="240"/>
      <c r="O71" s="240"/>
      <c r="P71" s="243">
        <f t="shared" si="0"/>
        <v>0</v>
      </c>
    </row>
    <row r="72" spans="1:16" ht="37.5" customHeight="1">
      <c r="A72" s="251"/>
      <c r="B72" s="248" t="s">
        <v>793</v>
      </c>
      <c r="C72" s="240">
        <v>2452.24</v>
      </c>
      <c r="D72" s="240">
        <v>2452.24</v>
      </c>
      <c r="E72" s="240">
        <v>2452.24</v>
      </c>
      <c r="F72" s="240">
        <v>2452.24</v>
      </c>
      <c r="G72" s="240"/>
      <c r="H72" s="240"/>
      <c r="I72" s="240"/>
      <c r="J72" s="240"/>
      <c r="K72" s="240"/>
      <c r="L72" s="240"/>
      <c r="M72" s="240"/>
      <c r="N72" s="240"/>
      <c r="O72" s="240"/>
      <c r="P72" s="243">
        <f t="shared" si="0"/>
        <v>0</v>
      </c>
    </row>
    <row r="73" spans="1:16" ht="22.5" customHeight="1">
      <c r="A73" s="251"/>
      <c r="B73" s="248" t="s">
        <v>794</v>
      </c>
      <c r="C73" s="240">
        <v>2452.24</v>
      </c>
      <c r="D73" s="240">
        <v>2452.24</v>
      </c>
      <c r="E73" s="240">
        <v>2452.24</v>
      </c>
      <c r="F73" s="240">
        <v>2452.24</v>
      </c>
      <c r="G73" s="240"/>
      <c r="H73" s="240"/>
      <c r="I73" s="240"/>
      <c r="J73" s="240"/>
      <c r="K73" s="240"/>
      <c r="L73" s="240"/>
      <c r="M73" s="240"/>
      <c r="N73" s="240"/>
      <c r="O73" s="240"/>
      <c r="P73" s="243">
        <f t="shared" si="0"/>
        <v>0</v>
      </c>
    </row>
    <row r="74" spans="1:16" ht="49.5" customHeight="1">
      <c r="A74" s="251"/>
      <c r="B74" s="248" t="s">
        <v>862</v>
      </c>
      <c r="C74" s="240">
        <v>171.38</v>
      </c>
      <c r="D74" s="240">
        <v>171.38</v>
      </c>
      <c r="E74" s="240">
        <v>171.38</v>
      </c>
      <c r="F74" s="240">
        <v>171.38</v>
      </c>
      <c r="G74" s="240"/>
      <c r="H74" s="240"/>
      <c r="I74" s="240"/>
      <c r="J74" s="240"/>
      <c r="K74" s="240"/>
      <c r="L74" s="240"/>
      <c r="M74" s="240"/>
      <c r="N74" s="240"/>
      <c r="O74" s="240"/>
      <c r="P74" s="243">
        <f t="shared" si="0"/>
        <v>0</v>
      </c>
    </row>
    <row r="75" spans="1:16" ht="50.25" customHeight="1">
      <c r="A75" s="251"/>
      <c r="B75" s="248" t="s">
        <v>863</v>
      </c>
      <c r="C75" s="240">
        <v>195.77</v>
      </c>
      <c r="D75" s="240">
        <v>195.77</v>
      </c>
      <c r="E75" s="240">
        <v>195.77</v>
      </c>
      <c r="F75" s="240">
        <v>195.77</v>
      </c>
      <c r="G75" s="240"/>
      <c r="H75" s="240"/>
      <c r="I75" s="240"/>
      <c r="J75" s="240"/>
      <c r="K75" s="240"/>
      <c r="L75" s="240"/>
      <c r="M75" s="240"/>
      <c r="N75" s="240"/>
      <c r="O75" s="240"/>
      <c r="P75" s="243">
        <f t="shared" si="0"/>
        <v>0</v>
      </c>
    </row>
    <row r="76" spans="1:16" ht="24.75" customHeight="1">
      <c r="A76" s="251"/>
      <c r="B76" s="248" t="s">
        <v>795</v>
      </c>
      <c r="C76" s="240">
        <v>4412.56</v>
      </c>
      <c r="D76" s="240">
        <v>4412.56</v>
      </c>
      <c r="E76" s="240">
        <v>4412.56</v>
      </c>
      <c r="F76" s="240">
        <v>4412.56</v>
      </c>
      <c r="G76" s="240"/>
      <c r="H76" s="240"/>
      <c r="I76" s="240"/>
      <c r="J76" s="240"/>
      <c r="K76" s="240"/>
      <c r="L76" s="240"/>
      <c r="M76" s="240"/>
      <c r="N76" s="240"/>
      <c r="O76" s="240"/>
      <c r="P76" s="243">
        <f t="shared" si="0"/>
        <v>0</v>
      </c>
    </row>
    <row r="77" spans="1:16" ht="15.75">
      <c r="A77" s="251"/>
      <c r="B77" s="242"/>
      <c r="C77" s="254"/>
      <c r="D77" s="254"/>
      <c r="E77" s="254"/>
      <c r="F77" s="254"/>
      <c r="G77" s="254"/>
      <c r="H77" s="254"/>
      <c r="I77" s="254"/>
      <c r="J77" s="254"/>
      <c r="K77" s="254"/>
      <c r="L77" s="254"/>
      <c r="M77" s="254"/>
      <c r="N77" s="254"/>
      <c r="O77" s="254"/>
      <c r="P77" s="243"/>
    </row>
    <row r="78" spans="1:16" ht="15.75">
      <c r="A78" s="251"/>
      <c r="B78" s="258" t="s">
        <v>796</v>
      </c>
      <c r="C78" s="254"/>
      <c r="D78" s="254"/>
      <c r="E78" s="254"/>
      <c r="F78" s="254"/>
      <c r="G78" s="254"/>
      <c r="H78" s="254"/>
      <c r="I78" s="254"/>
      <c r="J78" s="254"/>
      <c r="K78" s="254"/>
      <c r="L78" s="254"/>
      <c r="M78" s="254"/>
      <c r="N78" s="254"/>
      <c r="O78" s="254"/>
      <c r="P78" s="243"/>
    </row>
    <row r="79" spans="1:16" ht="25.5" customHeight="1">
      <c r="A79" s="251"/>
      <c r="B79" s="248" t="s">
        <v>797</v>
      </c>
      <c r="C79" s="240">
        <v>641.98</v>
      </c>
      <c r="D79" s="240">
        <v>641.98</v>
      </c>
      <c r="E79" s="240">
        <v>641.98</v>
      </c>
      <c r="F79" s="240">
        <v>641.98</v>
      </c>
      <c r="G79" s="240"/>
      <c r="H79" s="240"/>
      <c r="I79" s="240"/>
      <c r="J79" s="240"/>
      <c r="K79" s="240"/>
      <c r="L79" s="240"/>
      <c r="M79" s="240"/>
      <c r="N79" s="240"/>
      <c r="O79" s="240"/>
      <c r="P79" s="243">
        <f aca="true" t="shared" si="1" ref="P79:P140">O79/C79*100</f>
        <v>0</v>
      </c>
    </row>
    <row r="80" spans="1:16" ht="24" customHeight="1">
      <c r="A80" s="251"/>
      <c r="B80" s="248" t="s">
        <v>798</v>
      </c>
      <c r="C80" s="240">
        <v>359.98</v>
      </c>
      <c r="D80" s="240">
        <v>359.98</v>
      </c>
      <c r="E80" s="240">
        <v>359.98</v>
      </c>
      <c r="F80" s="240">
        <v>359.98</v>
      </c>
      <c r="G80" s="240"/>
      <c r="H80" s="240"/>
      <c r="I80" s="240"/>
      <c r="J80" s="240"/>
      <c r="K80" s="240"/>
      <c r="L80" s="240"/>
      <c r="M80" s="240"/>
      <c r="N80" s="240"/>
      <c r="O80" s="240"/>
      <c r="P80" s="243">
        <f t="shared" si="1"/>
        <v>0</v>
      </c>
    </row>
    <row r="81" spans="1:16" ht="29.25" customHeight="1">
      <c r="A81" s="251"/>
      <c r="B81" s="248" t="s">
        <v>799</v>
      </c>
      <c r="C81" s="240">
        <v>1155</v>
      </c>
      <c r="D81" s="240">
        <v>1155</v>
      </c>
      <c r="E81" s="240">
        <v>1155</v>
      </c>
      <c r="F81" s="240">
        <v>1155</v>
      </c>
      <c r="G81" s="240"/>
      <c r="H81" s="240"/>
      <c r="I81" s="240"/>
      <c r="J81" s="240"/>
      <c r="K81" s="240"/>
      <c r="L81" s="240"/>
      <c r="M81" s="240"/>
      <c r="N81" s="240"/>
      <c r="O81" s="240"/>
      <c r="P81" s="243">
        <f t="shared" si="1"/>
        <v>0</v>
      </c>
    </row>
    <row r="82" spans="1:16" ht="26.25" customHeight="1">
      <c r="A82" s="251"/>
      <c r="B82" s="248" t="s">
        <v>800</v>
      </c>
      <c r="C82" s="240">
        <v>821.98</v>
      </c>
      <c r="D82" s="240">
        <v>821.98</v>
      </c>
      <c r="E82" s="240">
        <v>821.98</v>
      </c>
      <c r="F82" s="240">
        <v>821.98</v>
      </c>
      <c r="G82" s="240"/>
      <c r="H82" s="240"/>
      <c r="I82" s="240"/>
      <c r="J82" s="240"/>
      <c r="K82" s="240"/>
      <c r="L82" s="240"/>
      <c r="M82" s="240"/>
      <c r="N82" s="240"/>
      <c r="O82" s="240"/>
      <c r="P82" s="243">
        <f t="shared" si="1"/>
        <v>0</v>
      </c>
    </row>
    <row r="83" spans="1:16" ht="25.5" customHeight="1">
      <c r="A83" s="251"/>
      <c r="B83" s="248" t="s">
        <v>801</v>
      </c>
      <c r="C83" s="240">
        <v>8165.85</v>
      </c>
      <c r="D83" s="240">
        <v>8165.85</v>
      </c>
      <c r="E83" s="240">
        <v>8165.85</v>
      </c>
      <c r="F83" s="240">
        <v>8165.85</v>
      </c>
      <c r="G83" s="240"/>
      <c r="H83" s="240"/>
      <c r="I83" s="240"/>
      <c r="J83" s="240"/>
      <c r="K83" s="240"/>
      <c r="L83" s="240"/>
      <c r="M83" s="240"/>
      <c r="N83" s="240"/>
      <c r="O83" s="240"/>
      <c r="P83" s="243">
        <f t="shared" si="1"/>
        <v>0</v>
      </c>
    </row>
    <row r="84" spans="1:16" ht="35.25" customHeight="1">
      <c r="A84" s="251"/>
      <c r="B84" s="248" t="s">
        <v>802</v>
      </c>
      <c r="C84" s="240">
        <v>12250.7</v>
      </c>
      <c r="D84" s="240">
        <v>12250.7</v>
      </c>
      <c r="E84" s="240">
        <v>12250.7</v>
      </c>
      <c r="F84" s="240">
        <v>12250.7</v>
      </c>
      <c r="G84" s="240"/>
      <c r="H84" s="240"/>
      <c r="I84" s="240"/>
      <c r="J84" s="240"/>
      <c r="K84" s="240"/>
      <c r="L84" s="240"/>
      <c r="M84" s="240"/>
      <c r="N84" s="240"/>
      <c r="O84" s="240"/>
      <c r="P84" s="243">
        <f t="shared" si="1"/>
        <v>0</v>
      </c>
    </row>
    <row r="85" spans="1:16" ht="24.75" customHeight="1">
      <c r="A85" s="251"/>
      <c r="B85" s="248" t="s">
        <v>803</v>
      </c>
      <c r="C85" s="240">
        <v>63.32</v>
      </c>
      <c r="D85" s="240">
        <v>63.32</v>
      </c>
      <c r="E85" s="240">
        <v>63.32</v>
      </c>
      <c r="F85" s="240">
        <v>63.32</v>
      </c>
      <c r="G85" s="240"/>
      <c r="H85" s="240"/>
      <c r="I85" s="240"/>
      <c r="J85" s="240"/>
      <c r="K85" s="240"/>
      <c r="L85" s="240"/>
      <c r="M85" s="240"/>
      <c r="N85" s="240"/>
      <c r="O85" s="240"/>
      <c r="P85" s="243">
        <f t="shared" si="1"/>
        <v>0</v>
      </c>
    </row>
    <row r="86" spans="1:16" ht="15.75">
      <c r="A86" s="251"/>
      <c r="B86" s="242"/>
      <c r="C86" s="254"/>
      <c r="D86" s="254"/>
      <c r="E86" s="254"/>
      <c r="F86" s="254"/>
      <c r="G86" s="254"/>
      <c r="H86" s="254"/>
      <c r="I86" s="254"/>
      <c r="J86" s="254"/>
      <c r="K86" s="254"/>
      <c r="L86" s="254"/>
      <c r="M86" s="254"/>
      <c r="N86" s="254"/>
      <c r="O86" s="254"/>
      <c r="P86" s="243"/>
    </row>
    <row r="87" spans="1:16" ht="15.75">
      <c r="A87" s="251"/>
      <c r="B87" s="244" t="s">
        <v>804</v>
      </c>
      <c r="C87" s="254"/>
      <c r="D87" s="254"/>
      <c r="E87" s="254"/>
      <c r="F87" s="254"/>
      <c r="G87" s="254"/>
      <c r="H87" s="254"/>
      <c r="I87" s="254"/>
      <c r="J87" s="254"/>
      <c r="K87" s="254"/>
      <c r="L87" s="254"/>
      <c r="M87" s="254"/>
      <c r="N87" s="254"/>
      <c r="O87" s="254"/>
      <c r="P87" s="243"/>
    </row>
    <row r="88" spans="1:16" ht="25.5" customHeight="1">
      <c r="A88" s="251"/>
      <c r="B88" s="248" t="s">
        <v>805</v>
      </c>
      <c r="C88" s="240">
        <v>1585.63</v>
      </c>
      <c r="D88" s="240">
        <v>1585.63</v>
      </c>
      <c r="E88" s="240">
        <v>1585.63</v>
      </c>
      <c r="F88" s="240">
        <v>1585.63</v>
      </c>
      <c r="G88" s="240"/>
      <c r="H88" s="240"/>
      <c r="I88" s="240"/>
      <c r="J88" s="240"/>
      <c r="K88" s="240"/>
      <c r="L88" s="240"/>
      <c r="M88" s="240"/>
      <c r="N88" s="240"/>
      <c r="O88" s="240"/>
      <c r="P88" s="243">
        <f t="shared" si="1"/>
        <v>0</v>
      </c>
    </row>
    <row r="89" spans="1:16" ht="36.75" customHeight="1">
      <c r="A89" s="251"/>
      <c r="B89" s="248" t="s">
        <v>806</v>
      </c>
      <c r="C89" s="240">
        <v>7623</v>
      </c>
      <c r="D89" s="240">
        <v>7623</v>
      </c>
      <c r="E89" s="240">
        <v>7623</v>
      </c>
      <c r="F89" s="240">
        <v>7623</v>
      </c>
      <c r="G89" s="240"/>
      <c r="H89" s="240"/>
      <c r="I89" s="240"/>
      <c r="J89" s="240"/>
      <c r="K89" s="240"/>
      <c r="L89" s="240"/>
      <c r="M89" s="240"/>
      <c r="N89" s="240"/>
      <c r="O89" s="240"/>
      <c r="P89" s="243">
        <f t="shared" si="1"/>
        <v>0</v>
      </c>
    </row>
    <row r="90" spans="1:16" ht="34.5" customHeight="1">
      <c r="A90" s="251"/>
      <c r="B90" s="248" t="s">
        <v>807</v>
      </c>
      <c r="C90" s="240">
        <v>3853.7</v>
      </c>
      <c r="D90" s="240">
        <v>3853.7</v>
      </c>
      <c r="E90" s="240">
        <v>3853.7</v>
      </c>
      <c r="F90" s="240">
        <v>3853.7</v>
      </c>
      <c r="G90" s="240"/>
      <c r="H90" s="240"/>
      <c r="I90" s="240"/>
      <c r="J90" s="240"/>
      <c r="K90" s="240"/>
      <c r="L90" s="240"/>
      <c r="M90" s="240"/>
      <c r="N90" s="240"/>
      <c r="O90" s="240"/>
      <c r="P90" s="243">
        <f t="shared" si="1"/>
        <v>0</v>
      </c>
    </row>
    <row r="91" spans="1:16" ht="27.75" customHeight="1">
      <c r="A91" s="251"/>
      <c r="B91" s="248" t="s">
        <v>808</v>
      </c>
      <c r="C91" s="240">
        <v>2430.11</v>
      </c>
      <c r="D91" s="240">
        <v>2430.11</v>
      </c>
      <c r="E91" s="240">
        <v>2430.11</v>
      </c>
      <c r="F91" s="240">
        <v>2430.11</v>
      </c>
      <c r="G91" s="240"/>
      <c r="H91" s="240"/>
      <c r="I91" s="240"/>
      <c r="J91" s="240"/>
      <c r="K91" s="240"/>
      <c r="L91" s="240"/>
      <c r="M91" s="240"/>
      <c r="N91" s="240"/>
      <c r="O91" s="240"/>
      <c r="P91" s="243">
        <f t="shared" si="1"/>
        <v>0</v>
      </c>
    </row>
    <row r="92" spans="1:16" ht="20.25" customHeight="1">
      <c r="A92" s="251"/>
      <c r="B92" s="248" t="s">
        <v>809</v>
      </c>
      <c r="C92" s="240">
        <v>2430.11</v>
      </c>
      <c r="D92" s="240">
        <v>2430.11</v>
      </c>
      <c r="E92" s="240">
        <v>2430.11</v>
      </c>
      <c r="F92" s="240">
        <v>2430.11</v>
      </c>
      <c r="G92" s="240"/>
      <c r="H92" s="240"/>
      <c r="I92" s="240"/>
      <c r="J92" s="240"/>
      <c r="K92" s="240"/>
      <c r="L92" s="240"/>
      <c r="M92" s="240"/>
      <c r="N92" s="240"/>
      <c r="O92" s="240"/>
      <c r="P92" s="243">
        <f t="shared" si="1"/>
        <v>0</v>
      </c>
    </row>
    <row r="93" spans="1:16" ht="37.5" customHeight="1">
      <c r="A93" s="251"/>
      <c r="B93" s="248" t="s">
        <v>810</v>
      </c>
      <c r="C93" s="240">
        <v>260.3</v>
      </c>
      <c r="D93" s="240">
        <v>260.3</v>
      </c>
      <c r="E93" s="240">
        <v>260.3</v>
      </c>
      <c r="F93" s="240">
        <v>260.3</v>
      </c>
      <c r="G93" s="240"/>
      <c r="H93" s="240"/>
      <c r="I93" s="240"/>
      <c r="J93" s="240"/>
      <c r="K93" s="240"/>
      <c r="L93" s="240"/>
      <c r="M93" s="240"/>
      <c r="N93" s="240"/>
      <c r="O93" s="240"/>
      <c r="P93" s="243">
        <f t="shared" si="1"/>
        <v>0</v>
      </c>
    </row>
    <row r="94" spans="1:16" ht="30.75" customHeight="1">
      <c r="A94" s="251"/>
      <c r="B94" s="260" t="s">
        <v>811</v>
      </c>
      <c r="C94" s="240">
        <v>3.07</v>
      </c>
      <c r="D94" s="240">
        <v>3.07</v>
      </c>
      <c r="E94" s="240">
        <v>3.07</v>
      </c>
      <c r="F94" s="240">
        <v>3.07</v>
      </c>
      <c r="G94" s="240"/>
      <c r="H94" s="240"/>
      <c r="I94" s="240"/>
      <c r="J94" s="240"/>
      <c r="K94" s="240"/>
      <c r="L94" s="240"/>
      <c r="M94" s="240"/>
      <c r="N94" s="240"/>
      <c r="O94" s="240"/>
      <c r="P94" s="243">
        <f t="shared" si="1"/>
        <v>0</v>
      </c>
    </row>
    <row r="95" spans="1:16" ht="15.75">
      <c r="A95" s="251"/>
      <c r="B95" s="242" t="s">
        <v>812</v>
      </c>
      <c r="C95" s="240">
        <v>1.3</v>
      </c>
      <c r="D95" s="240">
        <v>1.3</v>
      </c>
      <c r="E95" s="240">
        <v>1.3</v>
      </c>
      <c r="F95" s="240">
        <v>1.3</v>
      </c>
      <c r="G95" s="240"/>
      <c r="H95" s="240"/>
      <c r="I95" s="240"/>
      <c r="J95" s="240"/>
      <c r="K95" s="240"/>
      <c r="L95" s="240"/>
      <c r="M95" s="240"/>
      <c r="N95" s="240"/>
      <c r="O95" s="240"/>
      <c r="P95" s="243">
        <f t="shared" si="1"/>
        <v>0</v>
      </c>
    </row>
    <row r="96" spans="1:16" ht="37.5" customHeight="1">
      <c r="A96" s="251"/>
      <c r="B96" s="260" t="s">
        <v>813</v>
      </c>
      <c r="C96" s="240">
        <v>0.21</v>
      </c>
      <c r="D96" s="240">
        <v>0.21</v>
      </c>
      <c r="E96" s="240">
        <v>0.21</v>
      </c>
      <c r="F96" s="240">
        <v>0.21</v>
      </c>
      <c r="G96" s="240"/>
      <c r="H96" s="240"/>
      <c r="I96" s="240"/>
      <c r="J96" s="240"/>
      <c r="K96" s="240"/>
      <c r="L96" s="240"/>
      <c r="M96" s="240"/>
      <c r="N96" s="240"/>
      <c r="O96" s="240"/>
      <c r="P96" s="243">
        <f t="shared" si="1"/>
        <v>0</v>
      </c>
    </row>
    <row r="97" spans="1:16" ht="15.75">
      <c r="A97" s="251"/>
      <c r="B97" s="242" t="s">
        <v>814</v>
      </c>
      <c r="C97" s="240">
        <v>2.6</v>
      </c>
      <c r="D97" s="240">
        <v>2.6</v>
      </c>
      <c r="E97" s="240">
        <v>2.6</v>
      </c>
      <c r="F97" s="240">
        <v>2.6</v>
      </c>
      <c r="G97" s="240"/>
      <c r="H97" s="240"/>
      <c r="I97" s="240"/>
      <c r="J97" s="240"/>
      <c r="K97" s="240"/>
      <c r="L97" s="240"/>
      <c r="M97" s="240"/>
      <c r="N97" s="240"/>
      <c r="O97" s="240"/>
      <c r="P97" s="243">
        <f t="shared" si="1"/>
        <v>0</v>
      </c>
    </row>
    <row r="98" spans="1:16" ht="15.75">
      <c r="A98" s="251"/>
      <c r="B98" s="242" t="s">
        <v>815</v>
      </c>
      <c r="C98" s="247">
        <v>7.43</v>
      </c>
      <c r="D98" s="247">
        <v>7.43</v>
      </c>
      <c r="E98" s="247">
        <v>7.43</v>
      </c>
      <c r="F98" s="247">
        <v>7.43</v>
      </c>
      <c r="G98" s="247"/>
      <c r="H98" s="247"/>
      <c r="I98" s="247"/>
      <c r="J98" s="247"/>
      <c r="K98" s="247"/>
      <c r="L98" s="247"/>
      <c r="M98" s="247"/>
      <c r="N98" s="247"/>
      <c r="O98" s="247"/>
      <c r="P98" s="243">
        <f t="shared" si="1"/>
        <v>0</v>
      </c>
    </row>
    <row r="99" spans="1:16" ht="15.75">
      <c r="A99" s="251"/>
      <c r="B99" s="242" t="s">
        <v>816</v>
      </c>
      <c r="C99" s="247">
        <v>2.08</v>
      </c>
      <c r="D99" s="247">
        <v>2.08</v>
      </c>
      <c r="E99" s="247">
        <v>2.08</v>
      </c>
      <c r="F99" s="247">
        <v>2.08</v>
      </c>
      <c r="G99" s="247"/>
      <c r="H99" s="247"/>
      <c r="I99" s="247"/>
      <c r="J99" s="247"/>
      <c r="K99" s="247"/>
      <c r="L99" s="247"/>
      <c r="M99" s="247"/>
      <c r="N99" s="247"/>
      <c r="O99" s="247"/>
      <c r="P99" s="243">
        <f t="shared" si="1"/>
        <v>0</v>
      </c>
    </row>
    <row r="100" spans="1:16" ht="28.5" customHeight="1">
      <c r="A100" s="251"/>
      <c r="B100" s="260" t="s">
        <v>817</v>
      </c>
      <c r="C100" s="261">
        <v>2.36</v>
      </c>
      <c r="D100" s="261">
        <v>2.36</v>
      </c>
      <c r="E100" s="261">
        <v>2.36</v>
      </c>
      <c r="F100" s="261">
        <v>2.36</v>
      </c>
      <c r="G100" s="261"/>
      <c r="H100" s="261"/>
      <c r="I100" s="261"/>
      <c r="J100" s="261"/>
      <c r="K100" s="261"/>
      <c r="L100" s="261"/>
      <c r="M100" s="261"/>
      <c r="N100" s="261"/>
      <c r="O100" s="261"/>
      <c r="P100" s="243">
        <f t="shared" si="1"/>
        <v>0</v>
      </c>
    </row>
    <row r="101" spans="1:16" ht="30" customHeight="1">
      <c r="A101" s="251"/>
      <c r="B101" s="260" t="s">
        <v>818</v>
      </c>
      <c r="C101" s="261">
        <v>6.01</v>
      </c>
      <c r="D101" s="261">
        <v>6.01</v>
      </c>
      <c r="E101" s="261">
        <v>6.01</v>
      </c>
      <c r="F101" s="261">
        <v>6.01</v>
      </c>
      <c r="G101" s="261"/>
      <c r="H101" s="261"/>
      <c r="I101" s="261"/>
      <c r="J101" s="261"/>
      <c r="K101" s="261"/>
      <c r="L101" s="261"/>
      <c r="M101" s="261"/>
      <c r="N101" s="261"/>
      <c r="O101" s="261"/>
      <c r="P101" s="243">
        <f t="shared" si="1"/>
        <v>0</v>
      </c>
    </row>
    <row r="102" spans="1:16" ht="22.5" customHeight="1">
      <c r="A102" s="251"/>
      <c r="B102" s="260" t="s">
        <v>819</v>
      </c>
      <c r="C102" s="261">
        <v>2.6</v>
      </c>
      <c r="D102" s="261">
        <v>2.6</v>
      </c>
      <c r="E102" s="261">
        <v>2.6</v>
      </c>
      <c r="F102" s="261">
        <v>2.6</v>
      </c>
      <c r="G102" s="261"/>
      <c r="H102" s="261"/>
      <c r="I102" s="261"/>
      <c r="J102" s="261"/>
      <c r="K102" s="261"/>
      <c r="L102" s="261"/>
      <c r="M102" s="261"/>
      <c r="N102" s="261"/>
      <c r="O102" s="261"/>
      <c r="P102" s="243">
        <f t="shared" si="1"/>
        <v>0</v>
      </c>
    </row>
    <row r="103" spans="1:16" ht="17.25" customHeight="1">
      <c r="A103" s="251"/>
      <c r="B103" s="260" t="s">
        <v>820</v>
      </c>
      <c r="C103" s="261">
        <v>338.37</v>
      </c>
      <c r="D103" s="261">
        <v>338.37</v>
      </c>
      <c r="E103" s="261">
        <v>338.37</v>
      </c>
      <c r="F103" s="261">
        <v>338.37</v>
      </c>
      <c r="G103" s="261"/>
      <c r="H103" s="261"/>
      <c r="I103" s="261"/>
      <c r="J103" s="261"/>
      <c r="K103" s="261"/>
      <c r="L103" s="261"/>
      <c r="M103" s="261"/>
      <c r="N103" s="261"/>
      <c r="O103" s="261"/>
      <c r="P103" s="243">
        <f t="shared" si="1"/>
        <v>0</v>
      </c>
    </row>
    <row r="104" spans="1:16" ht="33" customHeight="1">
      <c r="A104" s="251"/>
      <c r="B104" s="260" t="s">
        <v>821</v>
      </c>
      <c r="C104" s="261">
        <v>727.65</v>
      </c>
      <c r="D104" s="261">
        <v>727.65</v>
      </c>
      <c r="E104" s="261">
        <v>727.65</v>
      </c>
      <c r="F104" s="261">
        <v>727.65</v>
      </c>
      <c r="G104" s="261"/>
      <c r="H104" s="261"/>
      <c r="I104" s="261"/>
      <c r="J104" s="261"/>
      <c r="K104" s="261"/>
      <c r="L104" s="261"/>
      <c r="M104" s="261"/>
      <c r="N104" s="261"/>
      <c r="O104" s="261"/>
      <c r="P104" s="243">
        <f t="shared" si="1"/>
        <v>0</v>
      </c>
    </row>
    <row r="105" spans="1:16" ht="34.5" customHeight="1">
      <c r="A105" s="251"/>
      <c r="B105" s="260" t="s">
        <v>822</v>
      </c>
      <c r="C105" s="261">
        <v>657.49</v>
      </c>
      <c r="D105" s="261">
        <v>657.49</v>
      </c>
      <c r="E105" s="261">
        <v>657.49</v>
      </c>
      <c r="F105" s="261">
        <v>657.49</v>
      </c>
      <c r="G105" s="261"/>
      <c r="H105" s="261"/>
      <c r="I105" s="261"/>
      <c r="J105" s="261"/>
      <c r="K105" s="261"/>
      <c r="L105" s="261"/>
      <c r="M105" s="261"/>
      <c r="N105" s="261"/>
      <c r="O105" s="261"/>
      <c r="P105" s="243">
        <f t="shared" si="1"/>
        <v>0</v>
      </c>
    </row>
    <row r="106" spans="1:16" ht="35.25" customHeight="1">
      <c r="A106" s="251"/>
      <c r="B106" s="260" t="s">
        <v>823</v>
      </c>
      <c r="C106" s="261">
        <v>20328</v>
      </c>
      <c r="D106" s="261">
        <v>20328</v>
      </c>
      <c r="E106" s="261">
        <v>20328</v>
      </c>
      <c r="F106" s="261">
        <v>20328</v>
      </c>
      <c r="G106" s="261"/>
      <c r="H106" s="261"/>
      <c r="I106" s="261"/>
      <c r="J106" s="261"/>
      <c r="K106" s="261"/>
      <c r="L106" s="261"/>
      <c r="M106" s="261"/>
      <c r="N106" s="261"/>
      <c r="O106" s="261"/>
      <c r="P106" s="243">
        <f t="shared" si="1"/>
        <v>0</v>
      </c>
    </row>
    <row r="107" spans="1:16" ht="35.25" customHeight="1">
      <c r="A107" s="251"/>
      <c r="B107" s="260" t="s">
        <v>824</v>
      </c>
      <c r="C107" s="261">
        <v>7623</v>
      </c>
      <c r="D107" s="261">
        <v>7623</v>
      </c>
      <c r="E107" s="261">
        <v>7623</v>
      </c>
      <c r="F107" s="261">
        <v>7623</v>
      </c>
      <c r="G107" s="261"/>
      <c r="H107" s="261"/>
      <c r="I107" s="261"/>
      <c r="J107" s="261"/>
      <c r="K107" s="261"/>
      <c r="L107" s="261"/>
      <c r="M107" s="261"/>
      <c r="N107" s="261"/>
      <c r="O107" s="261"/>
      <c r="P107" s="243">
        <f t="shared" si="1"/>
        <v>0</v>
      </c>
    </row>
    <row r="108" spans="1:16" ht="35.25" customHeight="1">
      <c r="A108" s="251"/>
      <c r="B108" s="260" t="s">
        <v>825</v>
      </c>
      <c r="C108" s="261">
        <v>20328</v>
      </c>
      <c r="D108" s="261">
        <v>20328</v>
      </c>
      <c r="E108" s="261">
        <v>20328</v>
      </c>
      <c r="F108" s="261">
        <v>20328</v>
      </c>
      <c r="G108" s="261"/>
      <c r="H108" s="261"/>
      <c r="I108" s="261"/>
      <c r="J108" s="261"/>
      <c r="K108" s="261"/>
      <c r="L108" s="261"/>
      <c r="M108" s="261"/>
      <c r="N108" s="261"/>
      <c r="O108" s="261"/>
      <c r="P108" s="243">
        <f t="shared" si="1"/>
        <v>0</v>
      </c>
    </row>
    <row r="109" spans="1:16" ht="33.75" customHeight="1">
      <c r="A109" s="251"/>
      <c r="B109" s="260" t="s">
        <v>826</v>
      </c>
      <c r="C109" s="261">
        <v>4042.5</v>
      </c>
      <c r="D109" s="261">
        <v>4042.5</v>
      </c>
      <c r="E109" s="261">
        <v>4042.5</v>
      </c>
      <c r="F109" s="261">
        <v>4042.5</v>
      </c>
      <c r="G109" s="261"/>
      <c r="H109" s="261"/>
      <c r="I109" s="261"/>
      <c r="J109" s="261"/>
      <c r="K109" s="261"/>
      <c r="L109" s="261"/>
      <c r="M109" s="261"/>
      <c r="N109" s="261"/>
      <c r="O109" s="261"/>
      <c r="P109" s="243">
        <f t="shared" si="1"/>
        <v>0</v>
      </c>
    </row>
    <row r="110" spans="1:16" ht="15.75">
      <c r="A110" s="251"/>
      <c r="B110" s="260"/>
      <c r="C110" s="247"/>
      <c r="D110" s="247"/>
      <c r="E110" s="247"/>
      <c r="F110" s="247"/>
      <c r="G110" s="247"/>
      <c r="H110" s="247"/>
      <c r="I110" s="247"/>
      <c r="J110" s="247"/>
      <c r="K110" s="247"/>
      <c r="L110" s="247"/>
      <c r="M110" s="247"/>
      <c r="N110" s="247"/>
      <c r="O110" s="247"/>
      <c r="P110" s="243"/>
    </row>
    <row r="111" spans="1:16" ht="15.75">
      <c r="A111" s="251"/>
      <c r="B111" s="244" t="s">
        <v>827</v>
      </c>
      <c r="C111" s="247"/>
      <c r="D111" s="247"/>
      <c r="E111" s="247"/>
      <c r="F111" s="247"/>
      <c r="G111" s="247"/>
      <c r="H111" s="247"/>
      <c r="I111" s="247"/>
      <c r="J111" s="247"/>
      <c r="K111" s="247"/>
      <c r="L111" s="247"/>
      <c r="M111" s="247"/>
      <c r="N111" s="247"/>
      <c r="O111" s="247"/>
      <c r="P111" s="243"/>
    </row>
    <row r="112" spans="1:16" ht="18.75" customHeight="1">
      <c r="A112" s="251"/>
      <c r="B112" s="262" t="s">
        <v>828</v>
      </c>
      <c r="C112" s="253">
        <v>90.52</v>
      </c>
      <c r="D112" s="253">
        <v>90.52</v>
      </c>
      <c r="E112" s="253">
        <v>90.52</v>
      </c>
      <c r="F112" s="253">
        <v>90.52</v>
      </c>
      <c r="G112" s="253"/>
      <c r="H112" s="253"/>
      <c r="I112" s="253"/>
      <c r="J112" s="253"/>
      <c r="K112" s="253"/>
      <c r="L112" s="253"/>
      <c r="M112" s="253"/>
      <c r="N112" s="253"/>
      <c r="O112" s="253"/>
      <c r="P112" s="243">
        <f t="shared" si="1"/>
        <v>0</v>
      </c>
    </row>
    <row r="113" spans="1:16" ht="48.75" customHeight="1">
      <c r="A113" s="251"/>
      <c r="B113" s="248" t="s">
        <v>829</v>
      </c>
      <c r="C113" s="249">
        <v>66.35</v>
      </c>
      <c r="D113" s="249">
        <v>66.35</v>
      </c>
      <c r="E113" s="249">
        <v>66.35</v>
      </c>
      <c r="F113" s="249">
        <v>66.35</v>
      </c>
      <c r="G113" s="249"/>
      <c r="H113" s="249"/>
      <c r="I113" s="249"/>
      <c r="J113" s="249"/>
      <c r="K113" s="249"/>
      <c r="L113" s="249"/>
      <c r="M113" s="249"/>
      <c r="N113" s="249"/>
      <c r="O113" s="249"/>
      <c r="P113" s="243">
        <f t="shared" si="1"/>
        <v>0</v>
      </c>
    </row>
    <row r="114" spans="1:16" ht="29.25" customHeight="1">
      <c r="A114" s="251"/>
      <c r="B114" s="263" t="s">
        <v>830</v>
      </c>
      <c r="C114" s="249"/>
      <c r="D114" s="249"/>
      <c r="E114" s="249"/>
      <c r="F114" s="249"/>
      <c r="G114" s="249"/>
      <c r="H114" s="249"/>
      <c r="I114" s="249"/>
      <c r="J114" s="249"/>
      <c r="K114" s="249"/>
      <c r="L114" s="249"/>
      <c r="M114" s="249"/>
      <c r="N114" s="249"/>
      <c r="O114" s="249"/>
      <c r="P114" s="243"/>
    </row>
    <row r="115" spans="1:16" ht="28.5" customHeight="1">
      <c r="A115" s="251"/>
      <c r="B115" s="262" t="s">
        <v>831</v>
      </c>
      <c r="C115" s="249">
        <v>395.15</v>
      </c>
      <c r="D115" s="249">
        <v>395.15</v>
      </c>
      <c r="E115" s="249">
        <v>395.15</v>
      </c>
      <c r="F115" s="249">
        <v>395.15</v>
      </c>
      <c r="G115" s="249"/>
      <c r="H115" s="249"/>
      <c r="I115" s="249"/>
      <c r="J115" s="249"/>
      <c r="K115" s="249"/>
      <c r="L115" s="249"/>
      <c r="M115" s="249"/>
      <c r="N115" s="249"/>
      <c r="O115" s="249"/>
      <c r="P115" s="243">
        <f t="shared" si="1"/>
        <v>0</v>
      </c>
    </row>
    <row r="116" spans="1:16" ht="28.5" customHeight="1">
      <c r="A116" s="251"/>
      <c r="B116" s="262" t="s">
        <v>832</v>
      </c>
      <c r="C116" s="249">
        <v>202.11</v>
      </c>
      <c r="D116" s="249">
        <v>202.11</v>
      </c>
      <c r="E116" s="249">
        <v>202.11</v>
      </c>
      <c r="F116" s="249">
        <v>202.11</v>
      </c>
      <c r="G116" s="249"/>
      <c r="H116" s="249"/>
      <c r="I116" s="249"/>
      <c r="J116" s="249"/>
      <c r="K116" s="249"/>
      <c r="L116" s="249"/>
      <c r="M116" s="249"/>
      <c r="N116" s="249"/>
      <c r="O116" s="249"/>
      <c r="P116" s="243">
        <f t="shared" si="1"/>
        <v>0</v>
      </c>
    </row>
    <row r="117" spans="1:16" ht="45" customHeight="1">
      <c r="A117" s="251"/>
      <c r="B117" s="262" t="s">
        <v>833</v>
      </c>
      <c r="C117" s="257">
        <v>5439.07</v>
      </c>
      <c r="D117" s="257">
        <v>5439.07</v>
      </c>
      <c r="E117" s="257">
        <v>5439.07</v>
      </c>
      <c r="F117" s="257">
        <v>5439.07</v>
      </c>
      <c r="G117" s="257"/>
      <c r="H117" s="257"/>
      <c r="I117" s="257"/>
      <c r="J117" s="257"/>
      <c r="K117" s="257"/>
      <c r="L117" s="257"/>
      <c r="M117" s="257"/>
      <c r="N117" s="257"/>
      <c r="O117" s="257"/>
      <c r="P117" s="243">
        <f t="shared" si="1"/>
        <v>0</v>
      </c>
    </row>
    <row r="118" spans="1:16" ht="40.5" customHeight="1">
      <c r="A118" s="251"/>
      <c r="B118" s="262" t="s">
        <v>834</v>
      </c>
      <c r="C118" s="249">
        <v>248.87</v>
      </c>
      <c r="D118" s="249">
        <v>248.87</v>
      </c>
      <c r="E118" s="249">
        <v>248.87</v>
      </c>
      <c r="F118" s="249">
        <v>248.87</v>
      </c>
      <c r="G118" s="249"/>
      <c r="H118" s="249"/>
      <c r="I118" s="249"/>
      <c r="J118" s="249"/>
      <c r="K118" s="249"/>
      <c r="L118" s="249"/>
      <c r="M118" s="249"/>
      <c r="N118" s="249"/>
      <c r="O118" s="249"/>
      <c r="P118" s="243">
        <f t="shared" si="1"/>
        <v>0</v>
      </c>
    </row>
    <row r="119" spans="1:16" ht="26.25" customHeight="1">
      <c r="A119" s="251"/>
      <c r="B119" s="262" t="s">
        <v>835</v>
      </c>
      <c r="C119" s="249">
        <v>429.87</v>
      </c>
      <c r="D119" s="249">
        <v>429.87</v>
      </c>
      <c r="E119" s="249">
        <v>429.87</v>
      </c>
      <c r="F119" s="249">
        <v>429.87</v>
      </c>
      <c r="G119" s="249"/>
      <c r="H119" s="249"/>
      <c r="I119" s="249"/>
      <c r="J119" s="249"/>
      <c r="K119" s="249"/>
      <c r="L119" s="249"/>
      <c r="M119" s="249"/>
      <c r="N119" s="249"/>
      <c r="O119" s="249"/>
      <c r="P119" s="243">
        <f t="shared" si="1"/>
        <v>0</v>
      </c>
    </row>
    <row r="120" spans="1:16" ht="29.25" customHeight="1">
      <c r="A120" s="251"/>
      <c r="B120" s="262" t="s">
        <v>836</v>
      </c>
      <c r="C120" s="249">
        <v>998.52</v>
      </c>
      <c r="D120" s="249">
        <v>998.52</v>
      </c>
      <c r="E120" s="249">
        <v>998.52</v>
      </c>
      <c r="F120" s="249">
        <v>998.52</v>
      </c>
      <c r="G120" s="249"/>
      <c r="H120" s="249"/>
      <c r="I120" s="249"/>
      <c r="J120" s="249"/>
      <c r="K120" s="249"/>
      <c r="L120" s="249"/>
      <c r="M120" s="249"/>
      <c r="N120" s="249"/>
      <c r="O120" s="249"/>
      <c r="P120" s="243">
        <f t="shared" si="1"/>
        <v>0</v>
      </c>
    </row>
    <row r="121" spans="1:16" ht="27" customHeight="1">
      <c r="A121" s="251"/>
      <c r="B121" s="248" t="s">
        <v>837</v>
      </c>
      <c r="C121" s="249">
        <v>3915.66</v>
      </c>
      <c r="D121" s="249">
        <v>3915.66</v>
      </c>
      <c r="E121" s="249">
        <v>3915.66</v>
      </c>
      <c r="F121" s="249">
        <v>3915.66</v>
      </c>
      <c r="G121" s="249"/>
      <c r="H121" s="249"/>
      <c r="I121" s="249"/>
      <c r="J121" s="249"/>
      <c r="K121" s="249"/>
      <c r="L121" s="249"/>
      <c r="M121" s="249"/>
      <c r="N121" s="249"/>
      <c r="O121" s="249"/>
      <c r="P121" s="243">
        <f t="shared" si="1"/>
        <v>0</v>
      </c>
    </row>
    <row r="122" spans="1:16" ht="40.5" customHeight="1">
      <c r="A122" s="251"/>
      <c r="B122" s="262" t="s">
        <v>838</v>
      </c>
      <c r="C122" s="257">
        <v>395.15</v>
      </c>
      <c r="D122" s="257">
        <v>395.15</v>
      </c>
      <c r="E122" s="257">
        <v>395.15</v>
      </c>
      <c r="F122" s="257">
        <v>395.15</v>
      </c>
      <c r="G122" s="257"/>
      <c r="H122" s="257"/>
      <c r="I122" s="257"/>
      <c r="J122" s="257"/>
      <c r="K122" s="257"/>
      <c r="L122" s="257"/>
      <c r="M122" s="257"/>
      <c r="N122" s="257"/>
      <c r="O122" s="257"/>
      <c r="P122" s="243">
        <f t="shared" si="1"/>
        <v>0</v>
      </c>
    </row>
    <row r="123" spans="1:16" ht="39" customHeight="1">
      <c r="A123" s="251"/>
      <c r="B123" s="262" t="s">
        <v>839</v>
      </c>
      <c r="C123" s="257">
        <v>248.87</v>
      </c>
      <c r="D123" s="257">
        <v>248.87</v>
      </c>
      <c r="E123" s="257">
        <v>248.87</v>
      </c>
      <c r="F123" s="257">
        <v>248.87</v>
      </c>
      <c r="G123" s="257"/>
      <c r="H123" s="257"/>
      <c r="I123" s="257"/>
      <c r="J123" s="257"/>
      <c r="K123" s="257"/>
      <c r="L123" s="257"/>
      <c r="M123" s="257"/>
      <c r="N123" s="257"/>
      <c r="O123" s="257"/>
      <c r="P123" s="243">
        <f t="shared" si="1"/>
        <v>0</v>
      </c>
    </row>
    <row r="124" spans="1:16" ht="15.75">
      <c r="A124" s="251"/>
      <c r="B124" s="262"/>
      <c r="C124" s="259"/>
      <c r="D124" s="259"/>
      <c r="E124" s="259"/>
      <c r="F124" s="259"/>
      <c r="G124" s="259"/>
      <c r="H124" s="259"/>
      <c r="I124" s="259"/>
      <c r="J124" s="259"/>
      <c r="K124" s="259"/>
      <c r="L124" s="259"/>
      <c r="M124" s="259"/>
      <c r="N124" s="259"/>
      <c r="O124" s="259"/>
      <c r="P124" s="243"/>
    </row>
    <row r="125" spans="1:16" ht="30" customHeight="1">
      <c r="A125" s="251"/>
      <c r="B125" s="263" t="s">
        <v>840</v>
      </c>
      <c r="C125" s="249"/>
      <c r="D125" s="249"/>
      <c r="E125" s="249"/>
      <c r="F125" s="249"/>
      <c r="G125" s="249"/>
      <c r="H125" s="249"/>
      <c r="I125" s="249"/>
      <c r="J125" s="249"/>
      <c r="K125" s="249"/>
      <c r="L125" s="249"/>
      <c r="M125" s="249"/>
      <c r="N125" s="249"/>
      <c r="O125" s="249"/>
      <c r="P125" s="243"/>
    </row>
    <row r="126" spans="1:16" ht="39.75" customHeight="1">
      <c r="A126" s="251"/>
      <c r="B126" s="248" t="s">
        <v>841</v>
      </c>
      <c r="C126" s="249">
        <v>2721.04</v>
      </c>
      <c r="D126" s="249">
        <v>2721.04</v>
      </c>
      <c r="E126" s="249">
        <v>2721.04</v>
      </c>
      <c r="F126" s="249">
        <v>2721.04</v>
      </c>
      <c r="G126" s="249"/>
      <c r="H126" s="249"/>
      <c r="I126" s="249"/>
      <c r="J126" s="249"/>
      <c r="K126" s="249"/>
      <c r="L126" s="249"/>
      <c r="M126" s="249"/>
      <c r="N126" s="249"/>
      <c r="O126" s="249"/>
      <c r="P126" s="243">
        <f t="shared" si="1"/>
        <v>0</v>
      </c>
    </row>
    <row r="127" spans="1:16" ht="35.25" customHeight="1">
      <c r="A127" s="251"/>
      <c r="B127" s="262" t="s">
        <v>842</v>
      </c>
      <c r="C127" s="249">
        <v>395.15</v>
      </c>
      <c r="D127" s="249">
        <v>395.15</v>
      </c>
      <c r="E127" s="249">
        <v>395.15</v>
      </c>
      <c r="F127" s="249">
        <v>395.15</v>
      </c>
      <c r="G127" s="249"/>
      <c r="H127" s="249"/>
      <c r="I127" s="249"/>
      <c r="J127" s="249"/>
      <c r="K127" s="249"/>
      <c r="L127" s="249"/>
      <c r="M127" s="249"/>
      <c r="N127" s="249"/>
      <c r="O127" s="249"/>
      <c r="P127" s="243">
        <f t="shared" si="1"/>
        <v>0</v>
      </c>
    </row>
    <row r="128" spans="1:16" ht="41.25" customHeight="1">
      <c r="A128" s="251"/>
      <c r="B128" s="262" t="s">
        <v>843</v>
      </c>
      <c r="C128" s="249">
        <v>248.87</v>
      </c>
      <c r="D128" s="249">
        <v>248.87</v>
      </c>
      <c r="E128" s="249">
        <v>248.87</v>
      </c>
      <c r="F128" s="249">
        <v>248.87</v>
      </c>
      <c r="G128" s="249"/>
      <c r="H128" s="249"/>
      <c r="I128" s="249"/>
      <c r="J128" s="249"/>
      <c r="K128" s="249"/>
      <c r="L128" s="249"/>
      <c r="M128" s="249"/>
      <c r="N128" s="249"/>
      <c r="O128" s="249"/>
      <c r="P128" s="243">
        <f t="shared" si="1"/>
        <v>0</v>
      </c>
    </row>
    <row r="129" spans="1:16" ht="39" customHeight="1">
      <c r="A129" s="251"/>
      <c r="B129" s="262" t="s">
        <v>844</v>
      </c>
      <c r="C129" s="264">
        <v>5668.37</v>
      </c>
      <c r="D129" s="264">
        <v>5668.37</v>
      </c>
      <c r="E129" s="264">
        <v>5668.37</v>
      </c>
      <c r="F129" s="264">
        <v>5668.37</v>
      </c>
      <c r="G129" s="264"/>
      <c r="H129" s="264"/>
      <c r="I129" s="264"/>
      <c r="J129" s="264"/>
      <c r="K129" s="264"/>
      <c r="L129" s="264"/>
      <c r="M129" s="264"/>
      <c r="N129" s="264"/>
      <c r="O129" s="264"/>
      <c r="P129" s="243">
        <f t="shared" si="1"/>
        <v>0</v>
      </c>
    </row>
    <row r="130" spans="1:16" ht="41.25" customHeight="1">
      <c r="A130" s="251"/>
      <c r="B130" s="262" t="s">
        <v>845</v>
      </c>
      <c r="C130" s="249">
        <v>452.49</v>
      </c>
      <c r="D130" s="249">
        <v>452.49</v>
      </c>
      <c r="E130" s="249">
        <v>452.49</v>
      </c>
      <c r="F130" s="249">
        <v>452.49</v>
      </c>
      <c r="G130" s="249"/>
      <c r="H130" s="249"/>
      <c r="I130" s="249"/>
      <c r="J130" s="249"/>
      <c r="K130" s="249"/>
      <c r="L130" s="249"/>
      <c r="M130" s="249"/>
      <c r="N130" s="249"/>
      <c r="O130" s="249"/>
      <c r="P130" s="243">
        <f t="shared" si="1"/>
        <v>0</v>
      </c>
    </row>
    <row r="131" spans="1:16" ht="27.75" customHeight="1">
      <c r="A131" s="251"/>
      <c r="B131" s="263" t="s">
        <v>846</v>
      </c>
      <c r="C131" s="249"/>
      <c r="D131" s="249"/>
      <c r="E131" s="249"/>
      <c r="F131" s="249"/>
      <c r="G131" s="249"/>
      <c r="H131" s="249"/>
      <c r="I131" s="249"/>
      <c r="J131" s="249"/>
      <c r="K131" s="249"/>
      <c r="L131" s="249"/>
      <c r="M131" s="249"/>
      <c r="N131" s="249"/>
      <c r="O131" s="249"/>
      <c r="P131" s="243" t="e">
        <f t="shared" si="1"/>
        <v>#DIV/0!</v>
      </c>
    </row>
    <row r="132" spans="1:16" ht="27" customHeight="1">
      <c r="A132" s="251"/>
      <c r="B132" s="262" t="s">
        <v>847</v>
      </c>
      <c r="C132" s="249"/>
      <c r="D132" s="249"/>
      <c r="E132" s="249"/>
      <c r="F132" s="249"/>
      <c r="G132" s="249"/>
      <c r="H132" s="249"/>
      <c r="I132" s="249"/>
      <c r="J132" s="249"/>
      <c r="K132" s="249"/>
      <c r="L132" s="249"/>
      <c r="M132" s="249"/>
      <c r="N132" s="249"/>
      <c r="O132" s="249"/>
      <c r="P132" s="243" t="e">
        <f t="shared" si="1"/>
        <v>#DIV/0!</v>
      </c>
    </row>
    <row r="133" spans="1:16" ht="36.75" customHeight="1">
      <c r="A133" s="251"/>
      <c r="B133" s="262" t="s">
        <v>848</v>
      </c>
      <c r="C133" s="249">
        <v>248.87</v>
      </c>
      <c r="D133" s="249">
        <v>248.87</v>
      </c>
      <c r="E133" s="249">
        <v>248.87</v>
      </c>
      <c r="F133" s="249">
        <v>248.87</v>
      </c>
      <c r="G133" s="249"/>
      <c r="H133" s="249"/>
      <c r="I133" s="249"/>
      <c r="J133" s="249"/>
      <c r="K133" s="249"/>
      <c r="L133" s="249"/>
      <c r="M133" s="249"/>
      <c r="N133" s="249"/>
      <c r="O133" s="249"/>
      <c r="P133" s="243">
        <f t="shared" si="1"/>
        <v>0</v>
      </c>
    </row>
    <row r="134" spans="1:16" ht="43.5" customHeight="1">
      <c r="A134" s="251"/>
      <c r="B134" s="262" t="s">
        <v>849</v>
      </c>
      <c r="C134" s="257">
        <v>395.15</v>
      </c>
      <c r="D134" s="257">
        <v>395.15</v>
      </c>
      <c r="E134" s="257">
        <v>395.15</v>
      </c>
      <c r="F134" s="257">
        <v>395.15</v>
      </c>
      <c r="G134" s="257"/>
      <c r="H134" s="257"/>
      <c r="I134" s="257"/>
      <c r="J134" s="257"/>
      <c r="K134" s="257"/>
      <c r="L134" s="257"/>
      <c r="M134" s="257"/>
      <c r="N134" s="257"/>
      <c r="O134" s="257"/>
      <c r="P134" s="243">
        <f t="shared" si="1"/>
        <v>0</v>
      </c>
    </row>
    <row r="135" spans="1:16" ht="33.75" customHeight="1">
      <c r="A135" s="251"/>
      <c r="B135" s="262" t="s">
        <v>850</v>
      </c>
      <c r="C135" s="249">
        <v>395.15</v>
      </c>
      <c r="D135" s="249">
        <v>395.15</v>
      </c>
      <c r="E135" s="249">
        <v>395.15</v>
      </c>
      <c r="F135" s="249">
        <v>395.15</v>
      </c>
      <c r="G135" s="249"/>
      <c r="H135" s="249"/>
      <c r="I135" s="249"/>
      <c r="J135" s="249"/>
      <c r="K135" s="249"/>
      <c r="L135" s="249"/>
      <c r="M135" s="249"/>
      <c r="N135" s="249"/>
      <c r="O135" s="249"/>
      <c r="P135" s="243">
        <f t="shared" si="1"/>
        <v>0</v>
      </c>
    </row>
    <row r="136" spans="1:16" ht="28.5" customHeight="1">
      <c r="A136" s="251"/>
      <c r="B136" s="262" t="s">
        <v>851</v>
      </c>
      <c r="C136" s="249">
        <v>5440.62</v>
      </c>
      <c r="D136" s="249">
        <v>5440.62</v>
      </c>
      <c r="E136" s="249">
        <v>5440.62</v>
      </c>
      <c r="F136" s="249">
        <v>5440.62</v>
      </c>
      <c r="G136" s="249"/>
      <c r="H136" s="249"/>
      <c r="I136" s="249"/>
      <c r="J136" s="249"/>
      <c r="K136" s="249"/>
      <c r="L136" s="249"/>
      <c r="M136" s="249"/>
      <c r="N136" s="249"/>
      <c r="O136" s="249"/>
      <c r="P136" s="243">
        <f t="shared" si="1"/>
        <v>0</v>
      </c>
    </row>
    <row r="137" spans="1:16" ht="30.75" customHeight="1">
      <c r="A137" s="251"/>
      <c r="B137" s="262" t="s">
        <v>852</v>
      </c>
      <c r="C137" s="249">
        <v>1534.53</v>
      </c>
      <c r="D137" s="249">
        <v>1534.53</v>
      </c>
      <c r="E137" s="249">
        <v>1534.53</v>
      </c>
      <c r="F137" s="249">
        <v>1534.53</v>
      </c>
      <c r="G137" s="249"/>
      <c r="H137" s="249"/>
      <c r="I137" s="249"/>
      <c r="J137" s="249"/>
      <c r="K137" s="249"/>
      <c r="L137" s="249"/>
      <c r="M137" s="249"/>
      <c r="N137" s="249"/>
      <c r="O137" s="249"/>
      <c r="P137" s="243">
        <f t="shared" si="1"/>
        <v>0</v>
      </c>
    </row>
    <row r="138" spans="1:16" ht="49.5" customHeight="1">
      <c r="A138" s="251"/>
      <c r="B138" s="248" t="s">
        <v>853</v>
      </c>
      <c r="C138" s="249"/>
      <c r="D138" s="249"/>
      <c r="E138" s="249"/>
      <c r="F138" s="249"/>
      <c r="G138" s="249"/>
      <c r="H138" s="249"/>
      <c r="I138" s="249"/>
      <c r="J138" s="249"/>
      <c r="K138" s="249"/>
      <c r="L138" s="249"/>
      <c r="M138" s="249"/>
      <c r="N138" s="249"/>
      <c r="O138" s="249"/>
      <c r="P138" s="243"/>
    </row>
    <row r="139" spans="1:16" ht="15.75">
      <c r="A139" s="251"/>
      <c r="B139" s="244" t="s">
        <v>854</v>
      </c>
      <c r="C139" s="249"/>
      <c r="D139" s="249"/>
      <c r="E139" s="249"/>
      <c r="F139" s="249"/>
      <c r="G139" s="249"/>
      <c r="H139" s="249"/>
      <c r="I139" s="249"/>
      <c r="J139" s="249"/>
      <c r="K139" s="249"/>
      <c r="L139" s="249"/>
      <c r="M139" s="249"/>
      <c r="N139" s="249"/>
      <c r="O139" s="249"/>
      <c r="P139" s="243"/>
    </row>
    <row r="140" spans="1:16" ht="39.75" customHeight="1">
      <c r="A140" s="251"/>
      <c r="B140" s="248" t="s">
        <v>855</v>
      </c>
      <c r="C140" s="249">
        <v>1304.11</v>
      </c>
      <c r="D140" s="249">
        <v>1304.11</v>
      </c>
      <c r="E140" s="249">
        <v>1304.11</v>
      </c>
      <c r="F140" s="249">
        <v>1304.11</v>
      </c>
      <c r="G140" s="249"/>
      <c r="H140" s="249"/>
      <c r="I140" s="249"/>
      <c r="J140" s="249"/>
      <c r="K140" s="249"/>
      <c r="L140" s="249"/>
      <c r="M140" s="249"/>
      <c r="N140" s="249"/>
      <c r="O140" s="249"/>
      <c r="P140" s="243">
        <f t="shared" si="1"/>
        <v>0</v>
      </c>
    </row>
    <row r="141" spans="1:16" ht="21" customHeight="1">
      <c r="A141" s="251"/>
      <c r="B141" s="248" t="s">
        <v>856</v>
      </c>
      <c r="C141" s="249">
        <v>247.61</v>
      </c>
      <c r="D141" s="249">
        <v>247.61</v>
      </c>
      <c r="E141" s="249">
        <v>247.61</v>
      </c>
      <c r="F141" s="249">
        <v>247.61</v>
      </c>
      <c r="G141" s="249"/>
      <c r="H141" s="249"/>
      <c r="I141" s="249"/>
      <c r="J141" s="249"/>
      <c r="K141" s="249"/>
      <c r="L141" s="249"/>
      <c r="M141" s="249"/>
      <c r="N141" s="249"/>
      <c r="O141" s="249"/>
      <c r="P141" s="243">
        <f>O141/C141*100</f>
        <v>0</v>
      </c>
    </row>
    <row r="142" spans="1:16" ht="31.5" customHeight="1">
      <c r="A142" s="251"/>
      <c r="B142" s="248" t="s">
        <v>857</v>
      </c>
      <c r="C142" s="249">
        <v>391.23</v>
      </c>
      <c r="D142" s="249">
        <v>391.23</v>
      </c>
      <c r="E142" s="249">
        <v>391.23</v>
      </c>
      <c r="F142" s="249">
        <v>391.23</v>
      </c>
      <c r="G142" s="249"/>
      <c r="H142" s="249"/>
      <c r="I142" s="249"/>
      <c r="J142" s="249"/>
      <c r="K142" s="249"/>
      <c r="L142" s="249"/>
      <c r="M142" s="249"/>
      <c r="N142" s="249"/>
      <c r="O142" s="249"/>
      <c r="P142" s="243">
        <f>O142/C142*100</f>
        <v>0</v>
      </c>
    </row>
    <row r="143" spans="1:16" ht="36" customHeight="1">
      <c r="A143" s="251"/>
      <c r="B143" s="248" t="s">
        <v>858</v>
      </c>
      <c r="C143" s="249">
        <v>19.3</v>
      </c>
      <c r="D143" s="249">
        <v>19.3</v>
      </c>
      <c r="E143" s="249">
        <v>19.3</v>
      </c>
      <c r="F143" s="249">
        <v>19.3</v>
      </c>
      <c r="G143" s="249"/>
      <c r="H143" s="249"/>
      <c r="I143" s="249"/>
      <c r="J143" s="249"/>
      <c r="K143" s="249"/>
      <c r="L143" s="249"/>
      <c r="M143" s="249"/>
      <c r="N143" s="249"/>
      <c r="O143" s="249"/>
      <c r="P143" s="243"/>
    </row>
    <row r="144" spans="1:16" ht="49.5" customHeight="1">
      <c r="A144" s="251"/>
      <c r="B144" s="248" t="s">
        <v>859</v>
      </c>
      <c r="C144" s="585" t="s">
        <v>860</v>
      </c>
      <c r="D144" s="586"/>
      <c r="E144" s="586"/>
      <c r="F144" s="586"/>
      <c r="G144" s="586"/>
      <c r="H144" s="586"/>
      <c r="I144" s="586"/>
      <c r="J144" s="586"/>
      <c r="K144" s="586"/>
      <c r="L144" s="586"/>
      <c r="M144" s="586"/>
      <c r="N144" s="586"/>
      <c r="O144" s="586"/>
      <c r="P144" s="587"/>
    </row>
    <row r="145" spans="1:16" ht="15.75">
      <c r="A145" s="2"/>
      <c r="B145" s="2" t="s">
        <v>861</v>
      </c>
      <c r="C145" s="2"/>
      <c r="D145" s="2"/>
      <c r="E145" s="2"/>
      <c r="F145" s="2"/>
      <c r="G145" s="2"/>
      <c r="H145" s="2"/>
      <c r="I145" s="2"/>
      <c r="J145" s="2"/>
      <c r="K145" s="2"/>
      <c r="L145" s="2"/>
      <c r="M145" s="2"/>
      <c r="N145" s="2"/>
      <c r="O145" s="2"/>
      <c r="P145" s="2"/>
    </row>
    <row r="146" spans="1:16" ht="15.75">
      <c r="A146" s="2"/>
      <c r="B146" s="2"/>
      <c r="C146" s="2"/>
      <c r="D146" s="2"/>
      <c r="E146" s="2"/>
      <c r="F146" s="2"/>
      <c r="G146" s="2"/>
      <c r="H146" s="2"/>
      <c r="I146" s="2"/>
      <c r="J146" s="2"/>
      <c r="K146" s="2"/>
      <c r="L146" s="2"/>
      <c r="M146" s="2"/>
      <c r="N146" s="2"/>
      <c r="O146" s="2"/>
      <c r="P146" s="2"/>
    </row>
    <row r="147" spans="1:16" ht="15.75">
      <c r="A147" s="588"/>
      <c r="B147" s="588"/>
      <c r="C147" s="588"/>
      <c r="D147" s="588"/>
      <c r="E147" s="588"/>
      <c r="F147" s="588"/>
      <c r="G147" s="588"/>
      <c r="H147" s="588"/>
      <c r="I147" s="588"/>
      <c r="J147" s="588"/>
      <c r="K147" s="588"/>
      <c r="L147" s="2"/>
      <c r="M147" s="2"/>
      <c r="N147" s="2"/>
      <c r="O147" s="2"/>
      <c r="P147" s="2"/>
    </row>
    <row r="148" spans="1:16" ht="15.75">
      <c r="A148" s="2"/>
      <c r="B148" s="2" t="s">
        <v>864</v>
      </c>
      <c r="C148" s="2"/>
      <c r="D148" s="2"/>
      <c r="E148" s="2"/>
      <c r="F148" s="2"/>
      <c r="G148" s="2"/>
      <c r="H148" s="2"/>
      <c r="I148" s="2"/>
      <c r="J148" s="523" t="s">
        <v>865</v>
      </c>
      <c r="K148" s="523"/>
      <c r="L148" s="523"/>
      <c r="M148" s="523"/>
      <c r="N148" s="523"/>
      <c r="O148" s="523"/>
      <c r="P148" s="2"/>
    </row>
    <row r="149" spans="10:15" ht="12.75">
      <c r="J149" s="582" t="s">
        <v>866</v>
      </c>
      <c r="K149" s="582"/>
      <c r="L149" s="582"/>
      <c r="M149" s="582"/>
      <c r="N149" s="582"/>
      <c r="O149" s="582"/>
    </row>
  </sheetData>
  <sheetProtection/>
  <mergeCells count="24">
    <mergeCell ref="B46:B47"/>
    <mergeCell ref="C144:P144"/>
    <mergeCell ref="A147:K147"/>
    <mergeCell ref="G9:G10"/>
    <mergeCell ref="H9:H10"/>
    <mergeCell ref="D8:O8"/>
    <mergeCell ref="D9:D10"/>
    <mergeCell ref="E9:E10"/>
    <mergeCell ref="F9:F10"/>
    <mergeCell ref="J148:O148"/>
    <mergeCell ref="J149:O149"/>
    <mergeCell ref="M9:M10"/>
    <mergeCell ref="N9:N10"/>
    <mergeCell ref="O9:O10"/>
    <mergeCell ref="I9:I10"/>
    <mergeCell ref="J9:J10"/>
    <mergeCell ref="K9:K10"/>
    <mergeCell ref="L9:L10"/>
    <mergeCell ref="A1:B1"/>
    <mergeCell ref="A2:B2"/>
    <mergeCell ref="A5:P5"/>
    <mergeCell ref="A8:A10"/>
    <mergeCell ref="B8:B10"/>
    <mergeCell ref="C8:C10"/>
  </mergeCells>
  <printOptions/>
  <pageMargins left="0.7" right="0.7" top="0.75" bottom="0.75" header="0.3" footer="0.3"/>
  <pageSetup fitToHeight="0" fitToWidth="1" orientation="landscape" paperSize="9" scale="5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J55"/>
  <sheetViews>
    <sheetView zoomScale="75" zoomScaleNormal="75" zoomScalePageLayoutView="0" workbookViewId="0" topLeftCell="A1">
      <selection activeCell="F21" sqref="F21"/>
    </sheetView>
  </sheetViews>
  <sheetFormatPr defaultColWidth="9.140625" defaultRowHeight="12.75"/>
  <cols>
    <col min="1" max="1" width="19.421875" style="19" customWidth="1"/>
    <col min="2" max="7" width="30.140625" style="19" customWidth="1"/>
    <col min="8" max="8" width="18.8515625" style="19" customWidth="1"/>
    <col min="9" max="9" width="15.57421875" style="19" customWidth="1"/>
    <col min="10" max="16384" width="9.140625" style="19" customWidth="1"/>
  </cols>
  <sheetData>
    <row r="2" ht="17.25" customHeight="1"/>
    <row r="3" spans="1:7" ht="15.75">
      <c r="A3" s="599" t="s">
        <v>894</v>
      </c>
      <c r="B3" s="599"/>
      <c r="C3" s="599"/>
      <c r="D3" s="12"/>
      <c r="E3" s="12"/>
      <c r="F3" s="12"/>
      <c r="G3" s="14" t="s">
        <v>635</v>
      </c>
    </row>
    <row r="4" spans="1:6" ht="15.75">
      <c r="A4" s="599" t="s">
        <v>744</v>
      </c>
      <c r="B4" s="599"/>
      <c r="C4" s="599"/>
      <c r="D4" s="12"/>
      <c r="E4" s="12"/>
      <c r="F4" s="12"/>
    </row>
    <row r="7" spans="2:9" ht="22.5" customHeight="1">
      <c r="B7" s="600" t="s">
        <v>616</v>
      </c>
      <c r="C7" s="600"/>
      <c r="D7" s="600"/>
      <c r="E7" s="600"/>
      <c r="F7" s="600"/>
      <c r="G7" s="600"/>
      <c r="H7" s="21"/>
      <c r="I7" s="21"/>
    </row>
    <row r="8" spans="7:9" ht="15.75">
      <c r="G8" s="20"/>
      <c r="H8" s="20"/>
      <c r="I8" s="20"/>
    </row>
    <row r="9" ht="16.5" thickBot="1">
      <c r="G9" s="116" t="s">
        <v>4</v>
      </c>
    </row>
    <row r="10" spans="2:10" s="77" customFormat="1" ht="18" customHeight="1">
      <c r="B10" s="589" t="s">
        <v>907</v>
      </c>
      <c r="C10" s="590"/>
      <c r="D10" s="590"/>
      <c r="E10" s="590"/>
      <c r="F10" s="590"/>
      <c r="G10" s="591"/>
      <c r="J10" s="78"/>
    </row>
    <row r="11" spans="2:7" s="77" customFormat="1" ht="21.75" customHeight="1">
      <c r="B11" s="592"/>
      <c r="C11" s="593"/>
      <c r="D11" s="593"/>
      <c r="E11" s="593"/>
      <c r="F11" s="593"/>
      <c r="G11" s="594"/>
    </row>
    <row r="12" spans="2:7" s="77" customFormat="1" ht="54.75" customHeight="1">
      <c r="B12" s="142" t="s">
        <v>620</v>
      </c>
      <c r="C12" s="105" t="s">
        <v>66</v>
      </c>
      <c r="D12" s="105" t="s">
        <v>617</v>
      </c>
      <c r="E12" s="105" t="s">
        <v>618</v>
      </c>
      <c r="F12" s="105" t="s">
        <v>622</v>
      </c>
      <c r="G12" s="106" t="s">
        <v>651</v>
      </c>
    </row>
    <row r="13" spans="2:7" s="77" customFormat="1" ht="17.25" customHeight="1">
      <c r="B13" s="104"/>
      <c r="C13" s="105">
        <v>1</v>
      </c>
      <c r="D13" s="105">
        <v>2</v>
      </c>
      <c r="E13" s="105">
        <v>3</v>
      </c>
      <c r="F13" s="105" t="s">
        <v>623</v>
      </c>
      <c r="G13" s="106">
        <v>5</v>
      </c>
    </row>
    <row r="14" spans="2:7" s="77" customFormat="1" ht="33" customHeight="1">
      <c r="B14" s="107" t="s">
        <v>619</v>
      </c>
      <c r="C14" s="396">
        <v>12460000</v>
      </c>
      <c r="D14" s="396">
        <v>2490964.26</v>
      </c>
      <c r="E14" s="396">
        <v>2490964.26</v>
      </c>
      <c r="F14" s="396">
        <f>C14-D14</f>
        <v>9969035.74</v>
      </c>
      <c r="G14" s="275"/>
    </row>
    <row r="15" spans="2:7" s="77" customFormat="1" ht="33" customHeight="1" thickBot="1">
      <c r="B15" s="108" t="s">
        <v>644</v>
      </c>
      <c r="C15" s="397">
        <v>0</v>
      </c>
      <c r="D15" s="397">
        <v>0</v>
      </c>
      <c r="E15" s="397">
        <v>0</v>
      </c>
      <c r="F15" s="397">
        <v>0</v>
      </c>
      <c r="G15" s="275"/>
    </row>
    <row r="16" spans="2:7" s="77" customFormat="1" ht="33" customHeight="1" thickBot="1">
      <c r="B16" s="109" t="s">
        <v>624</v>
      </c>
      <c r="C16" s="398">
        <f>SUM(C14:C15)</f>
        <v>12460000</v>
      </c>
      <c r="D16" s="398">
        <f>SUM(D14:D15)</f>
        <v>2490964.26</v>
      </c>
      <c r="E16" s="397">
        <f>SUM(E14:E15)</f>
        <v>2490964.26</v>
      </c>
      <c r="F16" s="398">
        <f>SUM(F14:F15)</f>
        <v>9969035.74</v>
      </c>
      <c r="G16" s="276"/>
    </row>
    <row r="17" spans="2:7" s="77" customFormat="1" ht="42.75" customHeight="1" thickBot="1">
      <c r="B17" s="110"/>
      <c r="C17" s="111"/>
      <c r="D17" s="112"/>
      <c r="E17" s="113"/>
      <c r="F17" s="211" t="s">
        <v>4</v>
      </c>
      <c r="G17" s="211"/>
    </row>
    <row r="18" spans="2:8" s="77" customFormat="1" ht="33" customHeight="1">
      <c r="B18" s="595" t="s">
        <v>908</v>
      </c>
      <c r="C18" s="596"/>
      <c r="D18" s="596"/>
      <c r="E18" s="596"/>
      <c r="F18" s="597"/>
      <c r="G18" s="212"/>
      <c r="H18" s="209"/>
    </row>
    <row r="19" spans="2:7" s="77" customFormat="1" ht="26.25">
      <c r="B19" s="114"/>
      <c r="C19" s="399" t="s">
        <v>652</v>
      </c>
      <c r="D19" s="399" t="s">
        <v>653</v>
      </c>
      <c r="E19" s="399" t="s">
        <v>654</v>
      </c>
      <c r="F19" s="400" t="s">
        <v>655</v>
      </c>
      <c r="G19" s="210"/>
    </row>
    <row r="20" spans="2:7" s="77" customFormat="1" ht="33" customHeight="1">
      <c r="B20" s="107" t="s">
        <v>619</v>
      </c>
      <c r="C20" s="401">
        <v>85000</v>
      </c>
      <c r="D20" s="401">
        <v>4455000</v>
      </c>
      <c r="E20" s="401">
        <v>7070000</v>
      </c>
      <c r="F20" s="402">
        <v>11610000</v>
      </c>
      <c r="G20" s="23"/>
    </row>
    <row r="21" spans="2:8" ht="33" customHeight="1">
      <c r="B21" s="131" t="s">
        <v>644</v>
      </c>
      <c r="C21" s="403">
        <v>0</v>
      </c>
      <c r="D21" s="403">
        <v>0</v>
      </c>
      <c r="E21" s="404">
        <v>0</v>
      </c>
      <c r="F21" s="405">
        <v>0</v>
      </c>
      <c r="G21" s="23"/>
      <c r="H21" s="23"/>
    </row>
    <row r="22" spans="2:8" ht="33" customHeight="1" thickBot="1">
      <c r="B22" s="109" t="s">
        <v>624</v>
      </c>
      <c r="C22" s="397">
        <f>SUM(C20:C21)</f>
        <v>85000</v>
      </c>
      <c r="D22" s="406">
        <f>SUM(D20:D21)</f>
        <v>4455000</v>
      </c>
      <c r="E22" s="407">
        <f>SUM(E20:E21)</f>
        <v>7070000</v>
      </c>
      <c r="F22" s="408">
        <f>SUM(F20:F21)</f>
        <v>11610000</v>
      </c>
      <c r="G22" s="23"/>
      <c r="H22" s="23"/>
    </row>
    <row r="23" ht="33" customHeight="1" thickBot="1">
      <c r="G23" s="116" t="s">
        <v>4</v>
      </c>
    </row>
    <row r="24" spans="2:7" ht="33" customHeight="1">
      <c r="B24" s="595" t="s">
        <v>909</v>
      </c>
      <c r="C24" s="596"/>
      <c r="D24" s="596"/>
      <c r="E24" s="596"/>
      <c r="F24" s="596"/>
      <c r="G24" s="597"/>
    </row>
    <row r="25" spans="2:7" ht="47.25" customHeight="1">
      <c r="B25" s="107" t="s">
        <v>620</v>
      </c>
      <c r="C25" s="105" t="s">
        <v>66</v>
      </c>
      <c r="D25" s="105" t="s">
        <v>617</v>
      </c>
      <c r="E25" s="105" t="s">
        <v>618</v>
      </c>
      <c r="F25" s="105" t="s">
        <v>622</v>
      </c>
      <c r="G25" s="106" t="s">
        <v>718</v>
      </c>
    </row>
    <row r="26" spans="2:7" ht="17.25" customHeight="1">
      <c r="B26" s="601" t="s">
        <v>619</v>
      </c>
      <c r="C26" s="105">
        <v>1</v>
      </c>
      <c r="D26" s="105">
        <v>2</v>
      </c>
      <c r="E26" s="105">
        <v>3</v>
      </c>
      <c r="F26" s="105" t="s">
        <v>623</v>
      </c>
      <c r="G26" s="106">
        <v>5</v>
      </c>
    </row>
    <row r="27" spans="2:7" ht="33" customHeight="1">
      <c r="B27" s="602"/>
      <c r="C27" s="396">
        <v>85000</v>
      </c>
      <c r="D27" s="396">
        <v>0</v>
      </c>
      <c r="E27" s="396">
        <v>0</v>
      </c>
      <c r="F27" s="396">
        <f>D27-E27</f>
        <v>0</v>
      </c>
      <c r="G27" s="405">
        <f>E27/C27*100</f>
        <v>0</v>
      </c>
    </row>
    <row r="28" spans="2:7" ht="33" customHeight="1">
      <c r="B28" s="131" t="s">
        <v>644</v>
      </c>
      <c r="C28" s="409"/>
      <c r="D28" s="409"/>
      <c r="E28" s="409"/>
      <c r="F28" s="409"/>
      <c r="G28" s="410"/>
    </row>
    <row r="29" spans="2:7" ht="33" customHeight="1" thickBot="1">
      <c r="B29" s="109" t="s">
        <v>624</v>
      </c>
      <c r="C29" s="397">
        <v>0</v>
      </c>
      <c r="D29" s="397">
        <v>0</v>
      </c>
      <c r="E29" s="397">
        <v>0</v>
      </c>
      <c r="F29" s="397">
        <v>0</v>
      </c>
      <c r="G29" s="408">
        <v>0</v>
      </c>
    </row>
    <row r="30" ht="33" customHeight="1" thickBot="1">
      <c r="G30" s="116" t="s">
        <v>4</v>
      </c>
    </row>
    <row r="31" spans="2:7" ht="33" customHeight="1">
      <c r="B31" s="595" t="s">
        <v>910</v>
      </c>
      <c r="C31" s="596"/>
      <c r="D31" s="596"/>
      <c r="E31" s="596"/>
      <c r="F31" s="596"/>
      <c r="G31" s="597"/>
    </row>
    <row r="32" spans="2:7" ht="47.25" customHeight="1">
      <c r="B32" s="114" t="s">
        <v>620</v>
      </c>
      <c r="C32" s="105" t="s">
        <v>66</v>
      </c>
      <c r="D32" s="105" t="s">
        <v>617</v>
      </c>
      <c r="E32" s="105" t="s">
        <v>618</v>
      </c>
      <c r="F32" s="105" t="s">
        <v>622</v>
      </c>
      <c r="G32" s="106" t="s">
        <v>714</v>
      </c>
    </row>
    <row r="33" spans="2:7" ht="17.25" customHeight="1">
      <c r="B33" s="601" t="s">
        <v>619</v>
      </c>
      <c r="C33" s="105">
        <v>1</v>
      </c>
      <c r="D33" s="105">
        <v>2</v>
      </c>
      <c r="E33" s="105">
        <v>3</v>
      </c>
      <c r="F33" s="105" t="s">
        <v>623</v>
      </c>
      <c r="G33" s="106">
        <v>5</v>
      </c>
    </row>
    <row r="34" spans="2:7" ht="33" customHeight="1">
      <c r="B34" s="602"/>
      <c r="C34" s="205"/>
      <c r="D34" s="205"/>
      <c r="E34" s="205"/>
      <c r="F34" s="205"/>
      <c r="G34" s="98"/>
    </row>
    <row r="35" spans="2:7" ht="33" customHeight="1">
      <c r="B35" s="108" t="s">
        <v>644</v>
      </c>
      <c r="C35" s="199"/>
      <c r="D35" s="199"/>
      <c r="E35" s="199"/>
      <c r="F35" s="206"/>
      <c r="G35" s="132"/>
    </row>
    <row r="36" spans="2:7" ht="33" customHeight="1" thickBot="1">
      <c r="B36" s="134" t="s">
        <v>624</v>
      </c>
      <c r="C36" s="207"/>
      <c r="D36" s="207"/>
      <c r="E36" s="207"/>
      <c r="F36" s="200"/>
      <c r="G36" s="97"/>
    </row>
    <row r="37" ht="33" customHeight="1" thickBot="1">
      <c r="G37" s="116" t="s">
        <v>4</v>
      </c>
    </row>
    <row r="38" spans="2:7" ht="33" customHeight="1">
      <c r="B38" s="595" t="s">
        <v>911</v>
      </c>
      <c r="C38" s="596"/>
      <c r="D38" s="596"/>
      <c r="E38" s="596"/>
      <c r="F38" s="596"/>
      <c r="G38" s="597"/>
    </row>
    <row r="39" spans="2:7" ht="43.5" customHeight="1">
      <c r="B39" s="114" t="s">
        <v>620</v>
      </c>
      <c r="C39" s="105" t="s">
        <v>66</v>
      </c>
      <c r="D39" s="105" t="s">
        <v>617</v>
      </c>
      <c r="E39" s="105" t="s">
        <v>618</v>
      </c>
      <c r="F39" s="105" t="s">
        <v>622</v>
      </c>
      <c r="G39" s="106" t="s">
        <v>715</v>
      </c>
    </row>
    <row r="40" spans="2:7" ht="17.25" customHeight="1">
      <c r="B40" s="601" t="s">
        <v>619</v>
      </c>
      <c r="C40" s="105">
        <v>1</v>
      </c>
      <c r="D40" s="105">
        <v>2</v>
      </c>
      <c r="E40" s="105">
        <v>3</v>
      </c>
      <c r="F40" s="105" t="s">
        <v>623</v>
      </c>
      <c r="G40" s="106">
        <v>5</v>
      </c>
    </row>
    <row r="41" spans="2:7" ht="33" customHeight="1">
      <c r="B41" s="602"/>
      <c r="C41" s="205"/>
      <c r="D41" s="205"/>
      <c r="E41" s="205"/>
      <c r="F41" s="205"/>
      <c r="G41" s="98"/>
    </row>
    <row r="42" spans="2:7" ht="33" customHeight="1">
      <c r="B42" s="108" t="s">
        <v>615</v>
      </c>
      <c r="C42" s="206"/>
      <c r="D42" s="206"/>
      <c r="E42" s="206"/>
      <c r="F42" s="206"/>
      <c r="G42" s="132"/>
    </row>
    <row r="43" spans="2:7" ht="33" customHeight="1" thickBot="1">
      <c r="B43" s="134" t="s">
        <v>624</v>
      </c>
      <c r="C43" s="200"/>
      <c r="D43" s="200"/>
      <c r="E43" s="200"/>
      <c r="F43" s="200"/>
      <c r="G43" s="97"/>
    </row>
    <row r="44" ht="33" customHeight="1" thickBot="1">
      <c r="G44" s="116" t="s">
        <v>4</v>
      </c>
    </row>
    <row r="45" spans="2:7" ht="33" customHeight="1">
      <c r="B45" s="595" t="s">
        <v>912</v>
      </c>
      <c r="C45" s="596"/>
      <c r="D45" s="596"/>
      <c r="E45" s="596"/>
      <c r="F45" s="596"/>
      <c r="G45" s="597"/>
    </row>
    <row r="46" spans="2:7" ht="44.25" customHeight="1">
      <c r="B46" s="114" t="s">
        <v>620</v>
      </c>
      <c r="C46" s="105" t="s">
        <v>66</v>
      </c>
      <c r="D46" s="105" t="s">
        <v>617</v>
      </c>
      <c r="E46" s="105" t="s">
        <v>618</v>
      </c>
      <c r="F46" s="105" t="s">
        <v>622</v>
      </c>
      <c r="G46" s="106" t="s">
        <v>716</v>
      </c>
    </row>
    <row r="47" spans="2:7" ht="17.25" customHeight="1">
      <c r="B47" s="601" t="s">
        <v>619</v>
      </c>
      <c r="C47" s="105">
        <v>1</v>
      </c>
      <c r="D47" s="105">
        <v>2</v>
      </c>
      <c r="E47" s="105">
        <v>3</v>
      </c>
      <c r="F47" s="105" t="s">
        <v>623</v>
      </c>
      <c r="G47" s="106">
        <v>5</v>
      </c>
    </row>
    <row r="48" spans="2:7" ht="33" customHeight="1">
      <c r="B48" s="602"/>
      <c r="C48" s="205"/>
      <c r="D48" s="205"/>
      <c r="E48" s="205"/>
      <c r="F48" s="205"/>
      <c r="G48" s="98"/>
    </row>
    <row r="49" spans="2:7" ht="33" customHeight="1">
      <c r="B49" s="131" t="s">
        <v>644</v>
      </c>
      <c r="C49" s="206"/>
      <c r="D49" s="199"/>
      <c r="E49" s="206"/>
      <c r="F49" s="199"/>
      <c r="G49" s="132"/>
    </row>
    <row r="50" spans="2:7" ht="33" customHeight="1" thickBot="1">
      <c r="B50" s="109" t="s">
        <v>624</v>
      </c>
      <c r="C50" s="200"/>
      <c r="D50" s="207"/>
      <c r="E50" s="200"/>
      <c r="F50" s="207"/>
      <c r="G50" s="97"/>
    </row>
    <row r="51" spans="2:7" ht="33" customHeight="1">
      <c r="B51" s="133"/>
      <c r="C51" s="23"/>
      <c r="D51" s="23"/>
      <c r="E51" s="23"/>
      <c r="F51" s="23"/>
      <c r="G51" s="23"/>
    </row>
    <row r="52" spans="2:7" ht="18.75" customHeight="1">
      <c r="B52" s="598" t="s">
        <v>645</v>
      </c>
      <c r="C52" s="598"/>
      <c r="D52" s="598"/>
      <c r="E52" s="598"/>
      <c r="F52" s="598"/>
      <c r="G52" s="598"/>
    </row>
    <row r="53" ht="18.75" customHeight="1">
      <c r="B53" s="103"/>
    </row>
    <row r="54" spans="2:7" ht="15.75">
      <c r="B54" s="539" t="s">
        <v>902</v>
      </c>
      <c r="C54" s="539"/>
      <c r="F54" s="539" t="s">
        <v>913</v>
      </c>
      <c r="G54" s="539"/>
    </row>
    <row r="55" spans="2:7" ht="15.75">
      <c r="B55" s="539" t="s">
        <v>621</v>
      </c>
      <c r="C55" s="539"/>
      <c r="D55" s="539"/>
      <c r="E55" s="539"/>
      <c r="F55" s="539"/>
      <c r="G55" s="539"/>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R34"/>
  <sheetViews>
    <sheetView zoomScaleSheetLayoutView="75" zoomScalePageLayoutView="0" workbookViewId="0" topLeftCell="B1">
      <selection activeCell="F16" sqref="F16:I1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4" customFormat="1" ht="27.75" customHeight="1"/>
    <row r="2" spans="2:15" ht="15.75">
      <c r="B2" s="517" t="s">
        <v>899</v>
      </c>
      <c r="C2" s="517"/>
      <c r="D2" s="517"/>
      <c r="H2" s="14"/>
      <c r="I2" s="14" t="s">
        <v>634</v>
      </c>
      <c r="N2" s="611"/>
      <c r="O2" s="611"/>
    </row>
    <row r="3" spans="2:15" ht="15.75">
      <c r="B3" s="517" t="s">
        <v>744</v>
      </c>
      <c r="C3" s="517"/>
      <c r="D3" s="517"/>
      <c r="N3" s="1"/>
      <c r="O3" s="18"/>
    </row>
    <row r="4" spans="3:15" ht="15.75">
      <c r="C4" s="25"/>
      <c r="D4" s="25"/>
      <c r="E4" s="25"/>
      <c r="F4" s="25"/>
      <c r="G4" s="25"/>
      <c r="H4" s="25"/>
      <c r="I4" s="25"/>
      <c r="J4" s="25"/>
      <c r="K4" s="25"/>
      <c r="L4" s="25"/>
      <c r="M4" s="25"/>
      <c r="N4" s="25"/>
      <c r="O4" s="25"/>
    </row>
    <row r="5" spans="2:15" ht="20.25">
      <c r="B5" s="618" t="s">
        <v>72</v>
      </c>
      <c r="C5" s="618"/>
      <c r="D5" s="618"/>
      <c r="E5" s="618"/>
      <c r="F5" s="618"/>
      <c r="G5" s="618"/>
      <c r="H5" s="618"/>
      <c r="I5" s="618"/>
      <c r="J5" s="25"/>
      <c r="K5" s="25"/>
      <c r="L5" s="25"/>
      <c r="M5" s="25"/>
      <c r="N5" s="25"/>
      <c r="O5" s="25"/>
    </row>
    <row r="6" spans="3:15" ht="15.75">
      <c r="C6" s="15"/>
      <c r="D6" s="15"/>
      <c r="E6" s="15"/>
      <c r="F6" s="15"/>
      <c r="G6" s="15"/>
      <c r="H6" s="15"/>
      <c r="I6" s="15"/>
      <c r="J6" s="15"/>
      <c r="K6" s="15"/>
      <c r="L6" s="15"/>
      <c r="M6" s="15"/>
      <c r="N6" s="15"/>
      <c r="O6" s="15"/>
    </row>
    <row r="7" spans="3:16" ht="16.5" thickBot="1">
      <c r="C7" s="26"/>
      <c r="D7" s="26"/>
      <c r="E7" s="26"/>
      <c r="G7" s="26"/>
      <c r="H7" s="26"/>
      <c r="I7" s="101" t="s">
        <v>4</v>
      </c>
      <c r="K7" s="26"/>
      <c r="L7" s="26"/>
      <c r="M7" s="26"/>
      <c r="N7" s="26"/>
      <c r="O7" s="26"/>
      <c r="P7" s="26"/>
    </row>
    <row r="8" spans="2:18" s="30" customFormat="1" ht="32.25" customHeight="1">
      <c r="B8" s="612" t="s">
        <v>10</v>
      </c>
      <c r="C8" s="619" t="s">
        <v>11</v>
      </c>
      <c r="D8" s="603" t="s">
        <v>896</v>
      </c>
      <c r="E8" s="603" t="s">
        <v>882</v>
      </c>
      <c r="F8" s="603" t="s">
        <v>885</v>
      </c>
      <c r="G8" s="614" t="s">
        <v>897</v>
      </c>
      <c r="H8" s="615"/>
      <c r="I8" s="616" t="s">
        <v>898</v>
      </c>
      <c r="J8" s="27"/>
      <c r="K8" s="27"/>
      <c r="L8" s="27"/>
      <c r="M8" s="27"/>
      <c r="N8" s="27"/>
      <c r="O8" s="28"/>
      <c r="P8" s="29"/>
      <c r="Q8" s="29"/>
      <c r="R8" s="29"/>
    </row>
    <row r="9" spans="2:18" s="30" customFormat="1" ht="34.5" customHeight="1" thickBot="1">
      <c r="B9" s="613"/>
      <c r="C9" s="620"/>
      <c r="D9" s="604"/>
      <c r="E9" s="604"/>
      <c r="F9" s="604"/>
      <c r="G9" s="143" t="s">
        <v>1</v>
      </c>
      <c r="H9" s="144" t="s">
        <v>67</v>
      </c>
      <c r="I9" s="617"/>
      <c r="J9" s="29"/>
      <c r="K9" s="29"/>
      <c r="L9" s="29"/>
      <c r="M9" s="29"/>
      <c r="N9" s="29"/>
      <c r="O9" s="29"/>
      <c r="P9" s="29"/>
      <c r="Q9" s="29"/>
      <c r="R9" s="29"/>
    </row>
    <row r="10" spans="2:18" s="11" customFormat="1" ht="24" customHeight="1">
      <c r="B10" s="145" t="s">
        <v>78</v>
      </c>
      <c r="C10" s="146" t="s">
        <v>64</v>
      </c>
      <c r="D10" s="411">
        <v>7575</v>
      </c>
      <c r="E10" s="411">
        <v>7000</v>
      </c>
      <c r="F10" s="412">
        <v>10000</v>
      </c>
      <c r="G10" s="413">
        <v>2500</v>
      </c>
      <c r="H10" s="414">
        <v>0</v>
      </c>
      <c r="I10" s="415">
        <f>H10/G10*100</f>
        <v>0</v>
      </c>
      <c r="J10" s="6"/>
      <c r="K10" s="6"/>
      <c r="L10" s="6"/>
      <c r="M10" s="6"/>
      <c r="N10" s="6"/>
      <c r="O10" s="6"/>
      <c r="P10" s="6"/>
      <c r="Q10" s="6"/>
      <c r="R10" s="6"/>
    </row>
    <row r="11" spans="2:18" s="11" customFormat="1" ht="24" customHeight="1">
      <c r="B11" s="147" t="s">
        <v>79</v>
      </c>
      <c r="C11" s="100" t="s">
        <v>65</v>
      </c>
      <c r="D11" s="411"/>
      <c r="E11" s="411"/>
      <c r="F11" s="411"/>
      <c r="G11" s="416"/>
      <c r="H11" s="417"/>
      <c r="I11" s="418"/>
      <c r="J11" s="6"/>
      <c r="K11" s="6"/>
      <c r="L11" s="6"/>
      <c r="M11" s="6"/>
      <c r="N11" s="6"/>
      <c r="O11" s="6"/>
      <c r="P11" s="6"/>
      <c r="Q11" s="6"/>
      <c r="R11" s="6"/>
    </row>
    <row r="12" spans="2:18" s="11" customFormat="1" ht="24" customHeight="1">
      <c r="B12" s="147" t="s">
        <v>80</v>
      </c>
      <c r="C12" s="100" t="s">
        <v>60</v>
      </c>
      <c r="D12" s="411"/>
      <c r="E12" s="411"/>
      <c r="F12" s="411">
        <v>9575</v>
      </c>
      <c r="G12" s="416">
        <v>2000</v>
      </c>
      <c r="H12" s="417">
        <v>0</v>
      </c>
      <c r="I12" s="418">
        <f>H12/G12*100</f>
        <v>0</v>
      </c>
      <c r="J12" s="6"/>
      <c r="K12" s="6"/>
      <c r="L12" s="6"/>
      <c r="M12" s="6"/>
      <c r="N12" s="6"/>
      <c r="O12" s="6"/>
      <c r="P12" s="6"/>
      <c r="Q12" s="6"/>
      <c r="R12" s="6"/>
    </row>
    <row r="13" spans="2:18" s="11" customFormat="1" ht="24" customHeight="1">
      <c r="B13" s="147" t="s">
        <v>81</v>
      </c>
      <c r="C13" s="100" t="s">
        <v>61</v>
      </c>
      <c r="D13" s="411"/>
      <c r="E13" s="411"/>
      <c r="F13" s="411"/>
      <c r="G13" s="419"/>
      <c r="H13" s="417"/>
      <c r="I13" s="418"/>
      <c r="J13" s="6"/>
      <c r="K13" s="6"/>
      <c r="L13" s="6"/>
      <c r="M13" s="6"/>
      <c r="N13" s="6"/>
      <c r="O13" s="6"/>
      <c r="P13" s="6"/>
      <c r="Q13" s="6"/>
      <c r="R13" s="6"/>
    </row>
    <row r="14" spans="2:18" s="11" customFormat="1" ht="24" customHeight="1">
      <c r="B14" s="147" t="s">
        <v>82</v>
      </c>
      <c r="C14" s="100" t="s">
        <v>62</v>
      </c>
      <c r="D14" s="411">
        <v>196000</v>
      </c>
      <c r="E14" s="411">
        <v>141702</v>
      </c>
      <c r="F14" s="411">
        <v>140000</v>
      </c>
      <c r="G14" s="416">
        <v>35000</v>
      </c>
      <c r="H14" s="417">
        <v>32126.98</v>
      </c>
      <c r="I14" s="418">
        <f>H14/G14*100</f>
        <v>91.79137142857142</v>
      </c>
      <c r="J14" s="6"/>
      <c r="K14" s="6"/>
      <c r="L14" s="6"/>
      <c r="M14" s="6"/>
      <c r="N14" s="6"/>
      <c r="O14" s="6"/>
      <c r="P14" s="6"/>
      <c r="Q14" s="6"/>
      <c r="R14" s="6"/>
    </row>
    <row r="15" spans="2:18" s="11" customFormat="1" ht="24" customHeight="1">
      <c r="B15" s="147" t="s">
        <v>83</v>
      </c>
      <c r="C15" s="100" t="s">
        <v>63</v>
      </c>
      <c r="D15" s="411">
        <v>84000</v>
      </c>
      <c r="E15" s="411">
        <v>84000</v>
      </c>
      <c r="F15" s="411">
        <v>40425</v>
      </c>
      <c r="G15" s="416">
        <v>40425</v>
      </c>
      <c r="H15" s="417">
        <v>40425</v>
      </c>
      <c r="I15" s="418">
        <f>H15/G15*100</f>
        <v>100</v>
      </c>
      <c r="J15" s="6"/>
      <c r="K15" s="6"/>
      <c r="L15" s="6"/>
      <c r="M15" s="6"/>
      <c r="N15" s="6"/>
      <c r="O15" s="6"/>
      <c r="P15" s="6"/>
      <c r="Q15" s="6"/>
      <c r="R15" s="6"/>
    </row>
    <row r="16" spans="2:18" s="11" customFormat="1" ht="24" customHeight="1" thickBot="1">
      <c r="B16" s="148" t="s">
        <v>84</v>
      </c>
      <c r="C16" s="149" t="s">
        <v>73</v>
      </c>
      <c r="D16" s="411">
        <v>40425</v>
      </c>
      <c r="E16" s="411">
        <v>40425</v>
      </c>
      <c r="F16" s="420"/>
      <c r="G16" s="421"/>
      <c r="H16" s="422"/>
      <c r="I16" s="423"/>
      <c r="J16" s="6"/>
      <c r="K16" s="6"/>
      <c r="L16" s="6"/>
      <c r="M16" s="6"/>
      <c r="N16" s="6"/>
      <c r="O16" s="6"/>
      <c r="P16" s="6"/>
      <c r="Q16" s="6"/>
      <c r="R16" s="6"/>
    </row>
    <row r="17" spans="2:6" ht="16.5" thickBot="1">
      <c r="B17" s="150"/>
      <c r="C17" s="150"/>
      <c r="D17" s="150"/>
      <c r="E17" s="150"/>
      <c r="F17" s="158"/>
    </row>
    <row r="18" spans="2:11" ht="20.25" customHeight="1">
      <c r="B18" s="605" t="s">
        <v>611</v>
      </c>
      <c r="C18" s="608" t="s">
        <v>64</v>
      </c>
      <c r="D18" s="608"/>
      <c r="E18" s="609"/>
      <c r="F18" s="610" t="s">
        <v>65</v>
      </c>
      <c r="G18" s="608"/>
      <c r="H18" s="609"/>
      <c r="I18" s="610" t="s">
        <v>60</v>
      </c>
      <c r="J18" s="608"/>
      <c r="K18" s="609"/>
    </row>
    <row r="19" spans="2:11" ht="15.75">
      <c r="B19" s="606"/>
      <c r="C19" s="93">
        <v>1</v>
      </c>
      <c r="D19" s="93">
        <v>2</v>
      </c>
      <c r="E19" s="151">
        <v>3</v>
      </c>
      <c r="F19" s="159">
        <v>4</v>
      </c>
      <c r="G19" s="93">
        <v>5</v>
      </c>
      <c r="H19" s="151">
        <v>6</v>
      </c>
      <c r="I19" s="159">
        <v>7</v>
      </c>
      <c r="J19" s="93">
        <v>8</v>
      </c>
      <c r="K19" s="151">
        <v>9</v>
      </c>
    </row>
    <row r="20" spans="2:11" ht="15.75">
      <c r="B20" s="607"/>
      <c r="C20" s="94" t="s">
        <v>612</v>
      </c>
      <c r="D20" s="94" t="s">
        <v>613</v>
      </c>
      <c r="E20" s="152" t="s">
        <v>614</v>
      </c>
      <c r="F20" s="160" t="s">
        <v>612</v>
      </c>
      <c r="G20" s="94" t="s">
        <v>613</v>
      </c>
      <c r="H20" s="152" t="s">
        <v>614</v>
      </c>
      <c r="I20" s="160" t="s">
        <v>612</v>
      </c>
      <c r="J20" s="94" t="s">
        <v>613</v>
      </c>
      <c r="K20" s="152" t="s">
        <v>614</v>
      </c>
    </row>
    <row r="21" spans="2:11" ht="15.75">
      <c r="B21" s="153">
        <v>1</v>
      </c>
      <c r="C21" s="95"/>
      <c r="D21" s="95"/>
      <c r="E21" s="154"/>
      <c r="F21" s="161"/>
      <c r="G21" s="95"/>
      <c r="H21" s="154"/>
      <c r="I21" s="161"/>
      <c r="J21" s="95"/>
      <c r="K21" s="154"/>
    </row>
    <row r="22" spans="2:11" ht="15.75">
      <c r="B22" s="153">
        <v>2</v>
      </c>
      <c r="C22" s="95"/>
      <c r="D22" s="95"/>
      <c r="E22" s="154"/>
      <c r="F22" s="161"/>
      <c r="G22" s="95"/>
      <c r="H22" s="154"/>
      <c r="I22" s="161"/>
      <c r="J22" s="95"/>
      <c r="K22" s="154"/>
    </row>
    <row r="23" spans="2:11" ht="15.75">
      <c r="B23" s="153">
        <v>3</v>
      </c>
      <c r="C23" s="95"/>
      <c r="D23" s="95"/>
      <c r="E23" s="154"/>
      <c r="F23" s="161"/>
      <c r="G23" s="95"/>
      <c r="H23" s="154"/>
      <c r="I23" s="161"/>
      <c r="J23" s="95"/>
      <c r="K23" s="154"/>
    </row>
    <row r="24" spans="2:11" ht="15.75">
      <c r="B24" s="153">
        <v>4</v>
      </c>
      <c r="C24" s="95"/>
      <c r="D24" s="95"/>
      <c r="E24" s="154"/>
      <c r="F24" s="161"/>
      <c r="G24" s="95"/>
      <c r="H24" s="154"/>
      <c r="I24" s="161"/>
      <c r="J24" s="95"/>
      <c r="K24" s="154"/>
    </row>
    <row r="25" spans="2:11" ht="15.75">
      <c r="B25" s="153">
        <v>5</v>
      </c>
      <c r="C25" s="95"/>
      <c r="D25" s="95"/>
      <c r="E25" s="154"/>
      <c r="F25" s="161"/>
      <c r="G25" s="95"/>
      <c r="H25" s="154"/>
      <c r="I25" s="161"/>
      <c r="J25" s="95"/>
      <c r="K25" s="154"/>
    </row>
    <row r="26" spans="2:11" ht="15.75">
      <c r="B26" s="153">
        <v>6</v>
      </c>
      <c r="C26" s="95"/>
      <c r="D26" s="95"/>
      <c r="E26" s="154"/>
      <c r="F26" s="161"/>
      <c r="G26" s="95"/>
      <c r="H26" s="154"/>
      <c r="I26" s="161"/>
      <c r="J26" s="95"/>
      <c r="K26" s="154"/>
    </row>
    <row r="27" spans="2:11" ht="15.75">
      <c r="B27" s="153">
        <v>7</v>
      </c>
      <c r="C27" s="95"/>
      <c r="D27" s="95"/>
      <c r="E27" s="154"/>
      <c r="F27" s="161"/>
      <c r="G27" s="95"/>
      <c r="H27" s="154"/>
      <c r="I27" s="161"/>
      <c r="J27" s="95"/>
      <c r="K27" s="154"/>
    </row>
    <row r="28" spans="2:11" ht="15.75">
      <c r="B28" s="153">
        <v>8</v>
      </c>
      <c r="C28" s="95"/>
      <c r="D28" s="95"/>
      <c r="E28" s="154"/>
      <c r="F28" s="161"/>
      <c r="G28" s="95"/>
      <c r="H28" s="154"/>
      <c r="I28" s="161"/>
      <c r="J28" s="95"/>
      <c r="K28" s="154"/>
    </row>
    <row r="29" spans="2:11" ht="15.75">
      <c r="B29" s="153">
        <v>9</v>
      </c>
      <c r="C29" s="95"/>
      <c r="D29" s="95"/>
      <c r="E29" s="154"/>
      <c r="F29" s="161"/>
      <c r="G29" s="95"/>
      <c r="H29" s="154"/>
      <c r="I29" s="161"/>
      <c r="J29" s="95"/>
      <c r="K29" s="154"/>
    </row>
    <row r="30" spans="2:11" ht="16.5" thickBot="1">
      <c r="B30" s="155">
        <v>10</v>
      </c>
      <c r="C30" s="156"/>
      <c r="D30" s="156"/>
      <c r="E30" s="157"/>
      <c r="F30" s="162"/>
      <c r="G30" s="156"/>
      <c r="H30" s="157"/>
      <c r="I30" s="162"/>
      <c r="J30" s="156"/>
      <c r="K30" s="157"/>
    </row>
    <row r="32" spans="2:11" ht="18.75">
      <c r="B32" s="539" t="s">
        <v>864</v>
      </c>
      <c r="C32" s="539"/>
      <c r="D32" s="539"/>
      <c r="E32" s="19"/>
      <c r="F32" s="99" t="s">
        <v>621</v>
      </c>
      <c r="G32" s="19"/>
      <c r="H32" s="503" t="s">
        <v>900</v>
      </c>
      <c r="I32" s="503"/>
      <c r="J32" s="503"/>
      <c r="K32" s="503"/>
    </row>
    <row r="33" spans="2:7" ht="15.75">
      <c r="B33" s="19"/>
      <c r="C33" s="19"/>
      <c r="D33" s="19"/>
      <c r="E33" s="19"/>
      <c r="G33" s="19"/>
    </row>
    <row r="34" spans="2:5" ht="15.75">
      <c r="B34" s="19"/>
      <c r="C34" s="19"/>
      <c r="E34" s="19"/>
    </row>
  </sheetData>
  <sheetProtection/>
  <mergeCells count="17">
    <mergeCell ref="B2:D2"/>
    <mergeCell ref="B3:D3"/>
    <mergeCell ref="N2:O2"/>
    <mergeCell ref="B8:B9"/>
    <mergeCell ref="F8:F9"/>
    <mergeCell ref="G8:H8"/>
    <mergeCell ref="I8:I9"/>
    <mergeCell ref="D8:D9"/>
    <mergeCell ref="B5:I5"/>
    <mergeCell ref="C8:C9"/>
    <mergeCell ref="E8:E9"/>
    <mergeCell ref="H32:K32"/>
    <mergeCell ref="B32:D32"/>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0"/>
  <sheetViews>
    <sheetView zoomScalePageLayoutView="0" workbookViewId="0" topLeftCell="A1">
      <selection activeCell="E15" sqref="E15"/>
    </sheetView>
  </sheetViews>
  <sheetFormatPr defaultColWidth="9.140625" defaultRowHeight="12.75"/>
  <cols>
    <col min="1" max="1" width="5.421875" style="19" customWidth="1"/>
    <col min="2" max="2" width="18.00390625" style="19" bestFit="1" customWidth="1"/>
    <col min="3" max="3" width="18.00390625" style="19" customWidth="1"/>
    <col min="4" max="4" width="17.421875" style="19" customWidth="1"/>
    <col min="5" max="5" width="17.57421875" style="19" bestFit="1" customWidth="1"/>
    <col min="6" max="6" width="19.421875" style="19" customWidth="1"/>
    <col min="7" max="7" width="15.8515625" style="19" customWidth="1"/>
    <col min="8" max="8" width="17.8515625" style="19" customWidth="1"/>
    <col min="9" max="9" width="22.140625" style="19" customWidth="1"/>
    <col min="10" max="10" width="15.421875" style="19" bestFit="1" customWidth="1"/>
    <col min="11" max="11" width="18.421875" style="19" customWidth="1"/>
    <col min="12" max="16384" width="9.140625" style="19" customWidth="1"/>
  </cols>
  <sheetData>
    <row r="2" spans="2:10" ht="15.75">
      <c r="B2" s="517" t="s">
        <v>894</v>
      </c>
      <c r="C2" s="517"/>
      <c r="D2" s="517"/>
      <c r="E2" s="49"/>
      <c r="F2" s="24"/>
      <c r="G2" s="24"/>
      <c r="H2" s="24"/>
      <c r="J2" s="14" t="s">
        <v>631</v>
      </c>
    </row>
    <row r="3" spans="2:11" ht="15.75">
      <c r="B3" s="517" t="s">
        <v>744</v>
      </c>
      <c r="C3" s="517"/>
      <c r="D3" s="517"/>
      <c r="E3" s="49"/>
      <c r="F3" s="24"/>
      <c r="G3" s="24"/>
      <c r="H3" s="24"/>
      <c r="J3" s="14"/>
      <c r="K3" s="14"/>
    </row>
    <row r="6" spans="2:10" ht="20.25">
      <c r="B6" s="618" t="s">
        <v>719</v>
      </c>
      <c r="C6" s="618"/>
      <c r="D6" s="618"/>
      <c r="E6" s="618"/>
      <c r="F6" s="618"/>
      <c r="G6" s="618"/>
      <c r="H6" s="618"/>
      <c r="I6" s="618"/>
      <c r="J6" s="20"/>
    </row>
    <row r="7" spans="2:10" ht="0.75" customHeight="1" thickBot="1">
      <c r="B7" s="12"/>
      <c r="C7" s="12"/>
      <c r="D7" s="12"/>
      <c r="E7" s="12"/>
      <c r="F7" s="12"/>
      <c r="G7" s="12"/>
      <c r="H7" s="12"/>
      <c r="I7" s="12"/>
      <c r="J7" s="14" t="s">
        <v>283</v>
      </c>
    </row>
    <row r="8" spans="1:10" s="102" customFormat="1" ht="91.5" customHeight="1" thickBot="1">
      <c r="A8" s="165"/>
      <c r="B8" s="168" t="s">
        <v>627</v>
      </c>
      <c r="C8" s="169" t="s">
        <v>666</v>
      </c>
      <c r="D8" s="169" t="s">
        <v>629</v>
      </c>
      <c r="E8" s="169" t="s">
        <v>626</v>
      </c>
      <c r="F8" s="169" t="s">
        <v>630</v>
      </c>
      <c r="G8" s="169" t="s">
        <v>628</v>
      </c>
      <c r="H8" s="169" t="s">
        <v>725</v>
      </c>
      <c r="I8" s="169" t="s">
        <v>726</v>
      </c>
      <c r="J8" s="171" t="s">
        <v>724</v>
      </c>
    </row>
    <row r="9" spans="1:10" s="102" customFormat="1" ht="16.5" thickBot="1">
      <c r="A9" s="165"/>
      <c r="B9" s="168">
        <v>1</v>
      </c>
      <c r="C9" s="170">
        <v>2</v>
      </c>
      <c r="D9" s="169">
        <v>3</v>
      </c>
      <c r="E9" s="169">
        <v>4</v>
      </c>
      <c r="F9" s="170">
        <v>5</v>
      </c>
      <c r="G9" s="169">
        <v>6</v>
      </c>
      <c r="H9" s="169">
        <v>7</v>
      </c>
      <c r="I9" s="170">
        <v>8</v>
      </c>
      <c r="J9" s="171" t="s">
        <v>723</v>
      </c>
    </row>
    <row r="10" spans="1:10" s="102" customFormat="1" ht="21">
      <c r="A10" s="165"/>
      <c r="B10" s="424" t="s">
        <v>954</v>
      </c>
      <c r="C10" s="425" t="s">
        <v>914</v>
      </c>
      <c r="D10" s="426" t="s">
        <v>947</v>
      </c>
      <c r="E10" s="427" t="s">
        <v>914</v>
      </c>
      <c r="F10" s="425"/>
      <c r="G10" s="117"/>
      <c r="H10" s="117"/>
      <c r="I10" s="167"/>
      <c r="J10" s="173"/>
    </row>
    <row r="11" spans="1:10" ht="20.25">
      <c r="A11" s="166"/>
      <c r="B11" s="428">
        <v>2015</v>
      </c>
      <c r="C11" s="429">
        <v>51189</v>
      </c>
      <c r="D11" s="430">
        <v>2016</v>
      </c>
      <c r="E11" s="384" t="s">
        <v>914</v>
      </c>
      <c r="F11" s="311"/>
      <c r="G11" s="22"/>
      <c r="H11" s="22"/>
      <c r="I11" s="22"/>
      <c r="J11" s="98"/>
    </row>
    <row r="12" spans="1:10" ht="20.25">
      <c r="A12" s="166"/>
      <c r="B12" s="428" t="s">
        <v>948</v>
      </c>
      <c r="C12" s="430"/>
      <c r="D12" s="430" t="s">
        <v>665</v>
      </c>
      <c r="E12" s="431"/>
      <c r="F12" s="431"/>
      <c r="G12" s="214"/>
      <c r="H12" s="214"/>
      <c r="I12" s="214"/>
      <c r="J12" s="132"/>
    </row>
    <row r="13" spans="1:10" ht="21" thickBot="1">
      <c r="A13" s="166"/>
      <c r="B13" s="432" t="s">
        <v>665</v>
      </c>
      <c r="C13" s="433"/>
      <c r="D13" s="433" t="s">
        <v>665</v>
      </c>
      <c r="E13" s="313"/>
      <c r="F13" s="313"/>
      <c r="G13" s="96"/>
      <c r="H13" s="96"/>
      <c r="I13" s="96"/>
      <c r="J13" s="132"/>
    </row>
    <row r="14" ht="15.75">
      <c r="J14" s="172"/>
    </row>
    <row r="15" spans="2:8" ht="15.75">
      <c r="B15" s="19" t="s">
        <v>722</v>
      </c>
      <c r="H15" s="103"/>
    </row>
    <row r="16" spans="2:8" ht="15.75">
      <c r="B16" s="19" t="s">
        <v>720</v>
      </c>
      <c r="H16" s="103"/>
    </row>
    <row r="17" spans="2:8" ht="15.75" customHeight="1">
      <c r="B17" s="103" t="s">
        <v>721</v>
      </c>
      <c r="C17" s="103"/>
      <c r="D17" s="103"/>
      <c r="H17" s="213"/>
    </row>
    <row r="18" spans="2:8" ht="15.75">
      <c r="B18" s="103"/>
      <c r="C18" s="103"/>
      <c r="D18" s="103"/>
      <c r="H18" s="213"/>
    </row>
    <row r="20" spans="2:10" ht="15.75">
      <c r="B20" s="51" t="s">
        <v>915</v>
      </c>
      <c r="C20" s="51"/>
      <c r="D20" s="51"/>
      <c r="E20" s="50"/>
      <c r="F20" s="31" t="s">
        <v>75</v>
      </c>
      <c r="G20" s="539" t="s">
        <v>906</v>
      </c>
      <c r="H20" s="539"/>
      <c r="I20" s="539"/>
      <c r="J20" s="539"/>
    </row>
  </sheetData>
  <sheetProtection/>
  <mergeCells count="4">
    <mergeCell ref="B6:I6"/>
    <mergeCell ref="B2:D2"/>
    <mergeCell ref="B3:D3"/>
    <mergeCell ref="G20:J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 Milošević</cp:lastModifiedBy>
  <cp:lastPrinted>2016-07-01T05:16:14Z</cp:lastPrinted>
  <dcterms:created xsi:type="dcterms:W3CDTF">2013-03-12T08:27:17Z</dcterms:created>
  <dcterms:modified xsi:type="dcterms:W3CDTF">2016-07-26T13:19:24Z</dcterms:modified>
  <cp:category/>
  <cp:version/>
  <cp:contentType/>
  <cp:contentStatus/>
</cp:coreProperties>
</file>