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2" activeTab="0"/>
  </bookViews>
  <sheets>
    <sheet name="Извештај о инвестицијама  " sheetId="1" r:id="rId1"/>
    <sheet name="Биланс успеха" sheetId="2" r:id="rId2"/>
    <sheet name="Биланс стања" sheetId="3" r:id="rId3"/>
    <sheet name="Извештај о новчаним токовима" sheetId="4" r:id="rId4"/>
    <sheet name="Зараде " sheetId="5" r:id="rId5"/>
    <sheet name="Запослени" sheetId="6" r:id="rId6"/>
    <sheet name="Цене " sheetId="7" r:id="rId7"/>
    <sheet name="Субвенције" sheetId="8" r:id="rId8"/>
    <sheet name="Донације" sheetId="9" r:id="rId9"/>
    <sheet name="Добит" sheetId="10" r:id="rId10"/>
    <sheet name="Кредити" sheetId="11" r:id="rId11"/>
    <sheet name="Готовина " sheetId="12" r:id="rId12"/>
    <sheet name="Образац НБС " sheetId="13" r:id="rId13"/>
  </sheets>
  <definedNames>
    <definedName name="_xlnm.Print_Area" localSheetId="8">'Донације'!$B$2:$K$32</definedName>
    <definedName name="_xlnm.Print_Area" localSheetId="5">'Запослени'!$B$2:$F$29</definedName>
    <definedName name="_xlnm.Print_Area" localSheetId="4">'Зараде '!#REF!</definedName>
    <definedName name="_xlnm.Print_Area" localSheetId="10">'Кредити'!$A$1:$V$33</definedName>
    <definedName name="_xlnm.Print_Area" localSheetId="7">'Субвенције'!$B$3:$G$56</definedName>
  </definedNames>
  <calcPr fullCalcOnLoad="1"/>
</workbook>
</file>

<file path=xl/sharedStrings.xml><?xml version="1.0" encoding="utf-8"?>
<sst xmlns="http://schemas.openxmlformats.org/spreadsheetml/2006/main" count="1430" uniqueCount="1169">
  <si>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</si>
  <si>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</si>
  <si>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</si>
  <si>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</si>
  <si>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</si>
  <si>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</si>
  <si>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</si>
  <si>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</si>
  <si>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</si>
  <si>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</si>
  <si>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</si>
  <si>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</si>
  <si>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</si>
  <si>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</si>
  <si>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</si>
  <si>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</si>
  <si>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</si>
  <si>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</si>
  <si>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</si>
  <si>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</si>
  <si>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</si>
  <si>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</si>
  <si>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</si>
  <si>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</si>
  <si>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</si>
  <si>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</si>
  <si>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</si>
  <si>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</si>
  <si>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</si>
  <si>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</si>
  <si>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</si>
  <si>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</si>
  <si>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</si>
  <si>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</si>
  <si>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</si>
  <si>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</si>
  <si>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</si>
  <si>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</si>
  <si>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</si>
  <si>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</si>
  <si>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</si>
  <si>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</si>
  <si>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</si>
  <si>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</si>
  <si>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</si>
  <si>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</si>
  <si>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</si>
  <si>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</si>
  <si>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</si>
  <si>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</si>
  <si>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</si>
  <si>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</si>
  <si>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</si>
  <si>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</si>
  <si>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</si>
  <si>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</si>
  <si>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</si>
  <si>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</si>
  <si>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</si>
  <si>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</si>
  <si>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</si>
  <si>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</si>
  <si>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</si>
  <si>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</si>
  <si>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</si>
  <si>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</si>
  <si>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</si>
  <si>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</si>
  <si>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</si>
  <si>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</si>
  <si>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</si>
  <si>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</si>
  <si>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</si>
  <si>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</si>
  <si>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</si>
  <si>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</si>
  <si>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</si>
  <si>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</si>
  <si>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</si>
  <si>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</si>
  <si>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</si>
  <si>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</si>
  <si>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</si>
  <si>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</si>
  <si>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</si>
  <si>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</si>
  <si>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</si>
  <si>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</si>
  <si>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</si>
  <si>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</si>
  <si>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</si>
  <si>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</si>
  <si>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</si>
  <si>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</si>
  <si>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</si>
  <si>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</si>
  <si>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</si>
  <si>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</si>
  <si>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</si>
  <si>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ФИНАНСИЈСКИ ИНСТРУМЕНТИ</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</si>
  <si>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</si>
  <si>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</si>
  <si>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</si>
  <si>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</si>
  <si>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</si>
  <si>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</si>
  <si>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</si>
  <si>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</si>
  <si>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</si>
  <si>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</si>
  <si>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</si>
  <si>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</si>
  <si>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</si>
  <si>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</si>
  <si>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</si>
  <si>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</si>
  <si>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</si>
  <si>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</si>
  <si>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</si>
  <si>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</si>
  <si>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</si>
  <si>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</si>
  <si>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</si>
  <si>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</si>
  <si>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</si>
  <si>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</si>
  <si>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</si>
  <si>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</si>
  <si>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</si>
  <si>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</si>
  <si>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</si>
  <si>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</si>
  <si>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</si>
  <si>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</si>
  <si>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</si>
  <si>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</si>
  <si>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В. ОДЛОЖЕНА ПОРЕСКА СРЕДСТВА</t>
  </si>
  <si>
    <t>И. НЕГАТИВНЕ КУРСНЕ РАЗЛИКЕ ПО ОСНОВУ ПРЕРАЧУНА ГОТОВИНЕ</t>
  </si>
  <si>
    <t>Основ одлива / пријема кадрова</t>
  </si>
  <si>
    <t xml:space="preserve">Датум: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</si>
  <si>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</si>
  <si>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</si>
  <si>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</si>
  <si>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</si>
  <si>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</si>
  <si>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</si>
  <si>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</si>
  <si>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</si>
  <si>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</si>
  <si>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</si>
  <si>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</si>
  <si>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</si>
  <si>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</si>
  <si>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</si>
  <si>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</si>
  <si>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</si>
  <si>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</si>
  <si>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</si>
  <si>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</si>
  <si>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</si>
  <si>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</si>
  <si>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</si>
  <si>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</si>
  <si>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</si>
  <si>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</si>
  <si>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</si>
  <si>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</si>
  <si>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</si>
  <si>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</si>
  <si>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</si>
  <si>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</si>
  <si>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</si>
  <si>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</si>
  <si>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</si>
  <si>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</si>
  <si>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</si>
  <si>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</si>
  <si>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</si>
  <si>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</si>
  <si>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</si>
  <si>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</si>
  <si>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</si>
  <si>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</si>
  <si>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</si>
  <si>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</si>
  <si>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</si>
  <si>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</si>
  <si>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</si>
  <si>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</si>
  <si>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</si>
  <si>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</si>
  <si>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</si>
  <si>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</si>
  <si>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</si>
  <si>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</si>
  <si>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</si>
  <si>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</si>
  <si>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</si>
  <si>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</si>
  <si>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</si>
  <si>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</si>
  <si>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</si>
  <si>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</si>
  <si>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</si>
  <si>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</si>
  <si>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</si>
  <si>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</si>
  <si>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</si>
  <si>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</si>
  <si>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</si>
  <si>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</si>
  <si>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</si>
  <si>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</si>
  <si>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</si>
  <si>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</si>
  <si>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</si>
  <si>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</si>
  <si>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</si>
  <si>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</si>
  <si>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</si>
  <si>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</si>
  <si>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</si>
  <si>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</si>
  <si>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</si>
  <si>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</si>
  <si>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</si>
  <si>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</si>
  <si>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</si>
  <si>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</si>
  <si>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</si>
  <si>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</si>
  <si>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</si>
  <si>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</si>
  <si>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</si>
  <si>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</si>
  <si>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</si>
  <si>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</si>
  <si>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</si>
  <si>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</si>
  <si>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</si>
  <si>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</si>
  <si>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</si>
  <si>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</si>
  <si>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</si>
  <si>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</si>
  <si>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</si>
  <si>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</si>
  <si>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</si>
  <si>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</si>
  <si>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</si>
  <si>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</si>
  <si>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</si>
  <si>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</si>
  <si>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</si>
  <si>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</si>
  <si>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</si>
  <si>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</si>
  <si>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</si>
  <si>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</si>
  <si>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</si>
  <si>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</si>
  <si>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</si>
  <si>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</si>
  <si>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</si>
  <si>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</si>
  <si>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</si>
  <si>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</si>
  <si>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</si>
  <si>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</si>
  <si>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</si>
  <si>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</si>
  <si>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</si>
  <si>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</si>
  <si>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</si>
  <si>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</si>
  <si>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</si>
  <si>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</si>
  <si>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</si>
  <si>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</si>
  <si>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</si>
  <si>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</si>
  <si>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</si>
  <si>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</si>
  <si>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</si>
  <si>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</si>
  <si>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</si>
  <si>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</si>
  <si>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</si>
  <si>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</si>
  <si>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</si>
  <si>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</si>
  <si>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</si>
  <si>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</si>
  <si>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</si>
  <si>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</si>
  <si>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</si>
  <si>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</si>
  <si>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</si>
  <si>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</si>
  <si>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</si>
  <si>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</si>
  <si>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</si>
  <si>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</si>
  <si>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</si>
  <si>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</si>
  <si>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</si>
  <si>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</si>
  <si>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</si>
  <si>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</si>
  <si>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</si>
  <si>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</si>
  <si>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</si>
  <si>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</si>
  <si>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</si>
  <si>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</si>
  <si>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</si>
  <si>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</si>
  <si>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</si>
  <si>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</si>
  <si>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</si>
  <si>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</si>
  <si>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</si>
  <si>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</si>
  <si>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</si>
  <si>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</si>
  <si>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</si>
  <si>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</si>
  <si>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</si>
  <si>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</si>
  <si>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</si>
  <si>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</si>
  <si>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</si>
  <si>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</si>
  <si>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</si>
  <si>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</si>
  <si>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</si>
  <si>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</si>
  <si>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</si>
  <si>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</si>
  <si>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</si>
  <si>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</si>
  <si>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</si>
  <si>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</si>
  <si>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</si>
  <si>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</si>
  <si>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</si>
  <si>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</si>
  <si>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</si>
  <si>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</si>
  <si>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</si>
  <si>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</si>
  <si>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</si>
  <si>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</si>
  <si>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</si>
  <si>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</si>
  <si>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</si>
  <si>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</si>
  <si>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</si>
  <si>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</si>
  <si>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</si>
  <si>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</si>
  <si>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</si>
  <si>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</si>
  <si>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</si>
  <si>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</si>
  <si>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</si>
  <si>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</si>
  <si>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</si>
  <si>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</si>
  <si>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</si>
  <si>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</si>
  <si>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</si>
  <si>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</si>
  <si>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</si>
  <si>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</si>
  <si>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</si>
  <si>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</si>
  <si>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</si>
  <si>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</si>
  <si>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</si>
  <si>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</si>
  <si>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</si>
  <si>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</si>
  <si>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</si>
  <si>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</si>
  <si>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</si>
  <si>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</si>
  <si>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</si>
  <si>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</si>
  <si>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</si>
  <si>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</si>
  <si>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</si>
  <si>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</si>
  <si>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</si>
  <si>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</si>
  <si>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</si>
  <si>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</si>
  <si>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</si>
  <si>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</si>
  <si>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</si>
  <si>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</si>
  <si>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</si>
  <si>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</si>
  <si>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</si>
  <si>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</si>
  <si>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</si>
  <si>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</si>
  <si>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</si>
  <si>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</si>
  <si>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</si>
  <si>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</si>
  <si>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</si>
  <si>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</si>
  <si>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</si>
  <si>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</si>
  <si>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</si>
  <si>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</si>
  <si>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</si>
  <si>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</si>
  <si>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</si>
  <si>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</si>
  <si>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</si>
  <si>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</si>
  <si>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</si>
  <si>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</si>
  <si>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</si>
  <si>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</si>
  <si>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</si>
  <si>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</si>
  <si>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</si>
  <si>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</si>
  <si>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</si>
  <si>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</si>
  <si>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</si>
  <si>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</si>
  <si>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</si>
  <si>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</si>
  <si>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</si>
  <si>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</si>
  <si>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</si>
  <si>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</si>
  <si>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</si>
  <si>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</si>
  <si>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</si>
  <si>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</si>
  <si>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</si>
  <si>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</si>
  <si>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</si>
  <si>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</si>
  <si>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</si>
  <si>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</si>
  <si>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</si>
  <si>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</si>
  <si>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</si>
  <si>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</si>
  <si>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</si>
  <si>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</si>
  <si>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</si>
  <si>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</si>
  <si>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</si>
  <si>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</si>
  <si>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</si>
  <si>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</si>
  <si>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</si>
  <si>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</si>
  <si>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</si>
  <si>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</si>
  <si>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</si>
  <si>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</si>
  <si>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</si>
  <si>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</si>
  <si>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</si>
  <si>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</si>
  <si>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</si>
  <si>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</si>
  <si>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</si>
  <si>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</si>
  <si>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</si>
  <si>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</si>
  <si>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</si>
  <si>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</si>
  <si>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</si>
  <si>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</si>
  <si>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</si>
  <si>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</si>
  <si>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</si>
  <si>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</si>
  <si>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</si>
  <si>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</si>
  <si>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</si>
  <si>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</si>
  <si>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</si>
  <si>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</si>
  <si>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</si>
  <si>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</si>
  <si>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</si>
  <si>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</si>
  <si>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</si>
  <si>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</si>
  <si>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</si>
  <si>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</si>
  <si>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</si>
  <si>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</si>
  <si>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</si>
  <si>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</si>
  <si>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</si>
  <si>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</si>
  <si>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</si>
  <si>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</si>
  <si>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</si>
  <si>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</si>
  <si>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</si>
  <si>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</si>
  <si>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</si>
  <si>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</si>
  <si>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</si>
  <si>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</si>
  <si>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</si>
  <si>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</si>
  <si>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</si>
  <si>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</si>
  <si>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</si>
  <si>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</si>
  <si>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</si>
  <si>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</si>
  <si>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</si>
  <si>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</si>
  <si>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</si>
  <si>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</si>
  <si>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</si>
  <si>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</si>
  <si>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</si>
  <si>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</si>
  <si>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</si>
  <si>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</si>
  <si>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</si>
  <si>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</si>
  <si>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</si>
  <si>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</si>
  <si>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</si>
  <si>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</si>
  <si>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</si>
  <si>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</si>
  <si>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</si>
  <si>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</si>
  <si>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</si>
  <si>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</si>
  <si>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</si>
  <si>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</si>
  <si>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</si>
  <si>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</si>
  <si>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</si>
  <si>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</si>
  <si>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</si>
  <si>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</si>
  <si>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</si>
  <si>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</si>
  <si>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</si>
  <si>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</si>
  <si>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</si>
  <si>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</si>
  <si>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</si>
  <si>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</si>
  <si>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</si>
  <si>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</si>
  <si>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</si>
  <si>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</si>
  <si>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</si>
  <si>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</si>
  <si>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</si>
  <si>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</si>
  <si>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</si>
  <si>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8</t>
  </si>
  <si>
    <t>Образац 6</t>
  </si>
  <si>
    <t>Образац 5</t>
  </si>
  <si>
    <t>Образац 3</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</si>
  <si>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</si>
  <si>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</si>
  <si>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</si>
  <si>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</si>
  <si>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</si>
  <si>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</si>
  <si>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</si>
  <si>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</si>
  <si>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</si>
  <si>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</si>
  <si>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</si>
  <si>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</si>
  <si>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</si>
  <si>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</si>
  <si>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</si>
  <si>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</si>
  <si>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</si>
  <si>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</si>
  <si>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</si>
  <si>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</si>
  <si>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</si>
  <si>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</si>
  <si>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</si>
  <si>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</si>
  <si>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</si>
  <si>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</si>
  <si>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</si>
  <si>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</si>
  <si>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</si>
  <si>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</si>
  <si>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</si>
  <si>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</si>
  <si>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</si>
  <si>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</si>
  <si>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</si>
  <si>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</si>
  <si>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</si>
  <si>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</si>
  <si>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</si>
  <si>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</si>
  <si>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</si>
  <si>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</si>
  <si>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</si>
  <si>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</si>
  <si>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</si>
  <si>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</si>
  <si>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</si>
  <si>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</si>
  <si>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</si>
  <si>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</si>
  <si>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</si>
  <si>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</si>
  <si>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</si>
  <si>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</si>
  <si>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</si>
  <si>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</si>
  <si>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</si>
  <si>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</si>
  <si>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</si>
  <si>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</si>
  <si>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</si>
  <si>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</si>
  <si>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</si>
  <si>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</si>
  <si>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</si>
  <si>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</si>
  <si>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</si>
  <si>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</si>
  <si>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</si>
  <si>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</si>
  <si>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</si>
  <si>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</si>
  <si>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</si>
  <si>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</si>
  <si>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</si>
  <si>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</si>
  <si>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</si>
  <si>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</si>
  <si>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</si>
  <si>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</si>
  <si>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</si>
  <si>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</si>
  <si>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</si>
  <si>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</si>
  <si>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</si>
  <si>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</si>
  <si>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</si>
  <si>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</si>
  <si>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</si>
  <si>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</si>
  <si>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</si>
  <si>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</si>
  <si>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</si>
  <si>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</si>
  <si>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</si>
  <si>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</si>
  <si>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</si>
  <si>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</si>
  <si>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</si>
  <si>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JП"КОВИНСКИ КОМУНАЛАЦ" КОВИН</t>
  </si>
  <si>
    <t>Образац 4.</t>
  </si>
  <si>
    <t>Матични број:08252050</t>
  </si>
  <si>
    <t>ЦЕНОВНИК ЗА ВОДУ- ЗА КОВИН</t>
  </si>
  <si>
    <t>Домаћинства</t>
  </si>
  <si>
    <t xml:space="preserve">Делатност  ''здравствене установе'' </t>
  </si>
  <si>
    <t>Остали корисници</t>
  </si>
  <si>
    <t xml:space="preserve">ЦЕНОВНИК ОТПАДНИХ ВОДА- ЗА КОВИН </t>
  </si>
  <si>
    <t>Делатност ''здравствене установе''</t>
  </si>
  <si>
    <t>ЦЕНОВНИК ЗА ВОДУ- ЗА НАСЕЉЕНА МЕСТА</t>
  </si>
  <si>
    <t xml:space="preserve">ЦЕНОВНИК ОТПАДНИХ ВОДА ЗА НАСЕЉЕНА МЕСТА </t>
  </si>
  <si>
    <t>ЦЕНОВИК ИЗНОШЕЊА СМЕЋА</t>
  </si>
  <si>
    <t>Накнада за изношење смећа по члану домаћинства</t>
  </si>
  <si>
    <t>Правна лица и предузетници по м2 и утврђеним                                                              коефицијентима на основу категоризације делатности</t>
  </si>
  <si>
    <t>пословни простор до 300 м3</t>
  </si>
  <si>
    <t>пословни простор преко  300 м3</t>
  </si>
  <si>
    <t>За делатност здрав.установа, шклола, дечј.и спорт.установа</t>
  </si>
  <si>
    <t>Цена рада камиона ван Ковина дин/км</t>
  </si>
  <si>
    <t>Рад булдожера са ценом рада возача по часу</t>
  </si>
  <si>
    <t>Рад комбиноване машине  са радом радника по часу на пословима одржавањуа депоније и другим пословима по налогу инспекције</t>
  </si>
  <si>
    <t>Закуп гробног места за једну годину</t>
  </si>
  <si>
    <t>Закуп једноструког гробног места за десет година</t>
  </si>
  <si>
    <t xml:space="preserve">Закуп за гробницу за једну годину </t>
  </si>
  <si>
    <t>Закуп гробнице за тридесет година</t>
  </si>
  <si>
    <t xml:space="preserve"> Накнада за редовно одржавање и уређење гробља                                                                   простор ван гробних места ( коју плаћају закупци гробних места за једну годину:</t>
  </si>
  <si>
    <t>Накнада за обавезни рок почивања за случај смртности:</t>
  </si>
  <si>
    <t>Накнада у случају смрти по покојнику за 10 година-гробно место</t>
  </si>
  <si>
    <t>Накнада у случају смрти по покојнику за 10 година-гробница</t>
  </si>
  <si>
    <t>Услуге превоза специјалним погребним возилом са опремом из Јавног предузећа:</t>
  </si>
  <si>
    <t>Услуге превоза специјалним погребним возилом без опреме из Јавног предузећа:</t>
  </si>
  <si>
    <t>ЦЕНОВИК ИЗНОШЕЊА ФЕКАЛИЈА</t>
  </si>
  <si>
    <t>Изношење и депоновање фекалија у Ковину где има градске канализације по тури</t>
  </si>
  <si>
    <t xml:space="preserve">Изношење и депоновање фекалија у Ковину где нема градске канализације по </t>
  </si>
  <si>
    <t>Изношење и депновање фекалија у насељеном месту</t>
  </si>
  <si>
    <t xml:space="preserve">Рад цистерне по часу за одгушење канализације </t>
  </si>
  <si>
    <t>ЦЕНОВНИК ДИМНИЧАРСКИХ  УСЛУГА</t>
  </si>
  <si>
    <t>Чишћење димњака код домаћинстава</t>
  </si>
  <si>
    <t xml:space="preserve">Димничарска контрола исправности димњака </t>
  </si>
  <si>
    <t>Димничарски преглед новоизграђених и дограђених димњака</t>
  </si>
  <si>
    <t>Спаљивање чађи у димњацима-домаћинства</t>
  </si>
  <si>
    <t>Чишћење димњака код већих потрошача( котларнице )</t>
  </si>
  <si>
    <t>Употреба возила, додатак по км.</t>
  </si>
  <si>
    <t>ЦЕНОВНИК ОДРЖАВАЊА ГРАДА</t>
  </si>
  <si>
    <t>Рад трактора са ценом рада возача</t>
  </si>
  <si>
    <t>Рад комбиноване машине  са радом радника по часу на пословима зимског одржавања саобраћајница</t>
  </si>
  <si>
    <t>Рад цистерне за отпадне воде са ценом рада радника по тури + дин/км</t>
  </si>
  <si>
    <t>Рад моторне тестере са радом радникапо часу</t>
  </si>
  <si>
    <t>Рад телескопске моторне тестере са радом радника по часу</t>
  </si>
  <si>
    <t>Рад НК радника на пословима предвиђеним Оперативним пргорамом хигијене по сату</t>
  </si>
  <si>
    <t>Кошење, сакупљање и одвоз покошене траве у градској зони  м2</t>
  </si>
  <si>
    <t>Ручно чишћење метлом са пражњењем корпи по м2</t>
  </si>
  <si>
    <t>Прочишћавање зелених површина и паркинг простора са пражњењем корпи по м2</t>
  </si>
  <si>
    <t>Чишћење метлом уз ивицу коловоза по м2</t>
  </si>
  <si>
    <t>Стругање земљаних наслага уз ивицу коловоза по м2</t>
  </si>
  <si>
    <t>Грабуљање травњака и равнање кртичњака по м2</t>
  </si>
  <si>
    <t>Кошење путних појасева по м2</t>
  </si>
  <si>
    <t>Кошење коровског биља по м2</t>
  </si>
  <si>
    <t>Сакупљање лишћа по м2</t>
  </si>
  <si>
    <t>Рад НК радника по часу у зимским условима</t>
  </si>
  <si>
    <t>Рад моторних маказа за орезивање са радом радника по часу</t>
  </si>
  <si>
    <t>Рад машине за бацање снега са радом радника по часу</t>
  </si>
  <si>
    <t>Рад камиона са хидрауличним ножем и епоком са ценом рада радника по часу</t>
  </si>
  <si>
    <t>Рад камиона са хидрауличним ножем са ценом рада возача по часу</t>
  </si>
  <si>
    <t>Рад камиона са епоком са ценом рада возача по часу</t>
  </si>
  <si>
    <t xml:space="preserve">Рад трактором са хидрауличним ножем са ценом рада возача по часу </t>
  </si>
  <si>
    <t>ПИЈАЧНЕ УСЛУГЕ</t>
  </si>
  <si>
    <t>Закуп пијачног простора по м2 - месечно</t>
  </si>
  <si>
    <t>Закуп пијачног простора за власнике по м2                                                                            када се закупнина плаћа годину дана унапред</t>
  </si>
  <si>
    <t>ЗЕЛЕНА ПИЈАЦА:</t>
  </si>
  <si>
    <t>Једнодневно коришћење тезге</t>
  </si>
  <si>
    <t>Уколико се на једној тезги нађе два продаваца свако за себе плаћа ½ цене за једнодневни закуп тезге.Не постоји могућност закупа само ½ тезге, морају се закупити обе половине.</t>
  </si>
  <si>
    <t>Тромесечни закуп пијачне тезге на зеленој пијаци 1. и 2. власник</t>
  </si>
  <si>
    <t>Једнодневно коришћење тезге за продавце који су извршили тромесечни закуп</t>
  </si>
  <si>
    <t>Продаја робе из путничких аутомобила по возилу дневно</t>
  </si>
  <si>
    <t>Продаја робе са камиона и трактора и поред возила</t>
  </si>
  <si>
    <t>Тромесечни закуп рамова за продају бостана</t>
  </si>
  <si>
    <t>Једнодневно коришћење рамова за бостан без тромесечног закупа</t>
  </si>
  <si>
    <t>Једнодневно коришћење рамова за бостан за  закупце који су извршили тромесечни закуп</t>
  </si>
  <si>
    <t>ПРОДАЈА РОБЕ У ХАЛИ:</t>
  </si>
  <si>
    <t xml:space="preserve">Корисници који немају закуп за коришћење тезге у хали , дневно плаћају </t>
  </si>
  <si>
    <t>Трошкови електричне енергије за рад расхладне витрине - месечно</t>
  </si>
  <si>
    <t>РОБНА ПИЈАЦА:</t>
  </si>
  <si>
    <t>Цена тезге на робној пијаци</t>
  </si>
  <si>
    <t>- једнодневно коришћење тезге за трговце који су извршили тромесечни закуп</t>
  </si>
  <si>
    <t>- једнодневно коришћење тезге за трговце који нису извршили тромесечни закуп</t>
  </si>
  <si>
    <t>- једнодневно коришћење тезге за стране држављане</t>
  </si>
  <si>
    <t xml:space="preserve">Тромесечни закуп пијачне тезге </t>
  </si>
  <si>
    <t>Наткривени простор ,по једном месту</t>
  </si>
  <si>
    <t>ЗООХИГИЈЕНСКЕ  УСЛУГЕ</t>
  </si>
  <si>
    <t>Хватање паса и мачака луталица и превоз до прихватилишта ( ком)</t>
  </si>
  <si>
    <t>Смештај у прихватилишту ( дан/ком)</t>
  </si>
  <si>
    <t>Враћање обрађене животиње на локацију хватања, после обавељеног здравственог третмана ( ком )</t>
  </si>
  <si>
    <t>Исхрана власничких-напуштених и опасних паса у прихватилишту ( дневно/ком. )</t>
  </si>
  <si>
    <t>Здравствени третман ( ендо и екто третман, вакцинација, уградња микрочипа, кастрација или стрерилизација, лечење, еутаназија и друге вет.услуге) ( ком )</t>
  </si>
  <si>
    <t>Накнада за изношење фекалија за сваки километар удаљености од Ковина   ( додатак на основну цену)</t>
  </si>
  <si>
    <t>Накнада за црпљење фекалија за удаљености веће од 6 м од септичке јаме                      ( додатак на основну цену )</t>
  </si>
  <si>
    <t>Предузеће: ЈП"КОВИНСКИ КОМУНАЛАЦ" КОВИН</t>
  </si>
  <si>
    <t>Образац 9.</t>
  </si>
  <si>
    <t>Текући рачун</t>
  </si>
  <si>
    <t>Банка Интеса</t>
  </si>
  <si>
    <t>Управа за трезор</t>
  </si>
  <si>
    <t>Комерцијална</t>
  </si>
  <si>
    <t>Банка поштанска штедионица</t>
  </si>
  <si>
    <t>Благајна ЈП"Ковински комуналац"</t>
  </si>
  <si>
    <t>пензија</t>
  </si>
  <si>
    <t>смрт</t>
  </si>
  <si>
    <t xml:space="preserve">отказ уговора о раду </t>
  </si>
  <si>
    <t>сезонски послови</t>
  </si>
  <si>
    <t>Предузеће: ЈП"Ковински комуналац" Ковин</t>
  </si>
  <si>
    <t>Матични број: 08252050</t>
  </si>
  <si>
    <t>Предузеће:ЈП"Ковински комуналац" Ковин</t>
  </si>
  <si>
    <t>_</t>
  </si>
  <si>
    <t>Предузеће: ЈП"Ковински комуналац " Ковин</t>
  </si>
  <si>
    <t xml:space="preserve">       2015² </t>
  </si>
  <si>
    <r>
      <t>Г. СВЕГА ПРИЛИВ ГОТОВИНЕ</t>
    </r>
    <r>
      <rPr>
        <sz val="18"/>
        <color indexed="8"/>
        <rFont val="Times New Roman"/>
        <family val="1"/>
      </rPr>
      <t> (3001 + 3013 + 3025)</t>
    </r>
  </si>
  <si>
    <r>
      <t>Д. СВЕГА ОДЛИВ ГОТОВИНЕ</t>
    </r>
    <r>
      <rPr>
        <sz val="18"/>
        <color indexed="8"/>
        <rFont val="Times New Roman"/>
        <family val="1"/>
      </rPr>
      <t> (3005 + 3019 + 3031)</t>
    </r>
  </si>
  <si>
    <r>
      <t>Ђ. НЕТО ПРИЛИВ ГОТОВИНЕ</t>
    </r>
    <r>
      <rPr>
        <sz val="18"/>
        <color indexed="8"/>
        <rFont val="Times New Roman"/>
        <family val="1"/>
      </rPr>
      <t> (3040 – 3041)</t>
    </r>
  </si>
  <si>
    <r>
      <t>Е. НЕТО ОДЛИВ ГОТОВИНЕ</t>
    </r>
    <r>
      <rPr>
        <sz val="18"/>
        <color indexed="8"/>
        <rFont val="Times New Roman"/>
        <family val="1"/>
      </rPr>
      <t> (3041 – 3040)</t>
    </r>
  </si>
  <si>
    <r>
      <t xml:space="preserve">Ј. ГОТОВИНА НА КРАЈУ ОБРАЧУНСКОГ ПЕРИОДА </t>
    </r>
    <r>
      <rPr>
        <sz val="18"/>
        <color indexed="8"/>
        <rFont val="Times New Roman"/>
        <family val="1"/>
      </rPr>
      <t>(3042 – 3043 + 3044 + 3045 – 3046)</t>
    </r>
  </si>
  <si>
    <r>
      <t xml:space="preserve">        2014 </t>
    </r>
    <r>
      <rPr>
        <b/>
        <sz val="16"/>
        <rFont val="Calibri"/>
        <family val="2"/>
      </rPr>
      <t>¹</t>
    </r>
  </si>
  <si>
    <t>А. Позиције које су до сада уговарабе-изведене и за које је извршена провера цена путем прикупљања понуда од других извођача</t>
  </si>
  <si>
    <t>Разбијање постојећих ивичњака-греда</t>
  </si>
  <si>
    <t xml:space="preserve">компресором и мацолом. Обрачун по м3   </t>
  </si>
  <si>
    <t xml:space="preserve">Маш-ручни утовар шута у возило и одвоз </t>
  </si>
  <si>
    <t>на градску депонију. Обрачун по м3</t>
  </si>
  <si>
    <t xml:space="preserve"> Довоз насип. и сабиј. тампон шљунка д=10-15 цм</t>
  </si>
  <si>
    <t xml:space="preserve"> испод ивичњака, тротоара, кулије плоча и слично.</t>
  </si>
  <si>
    <t xml:space="preserve">Обрачун по м3 уграђеног шљунка                              </t>
  </si>
  <si>
    <t>Справљање бетона МБ-20 и израда бетонске</t>
  </si>
  <si>
    <t>подлоге испод ивичњака, уз ивичњаке и слично.</t>
  </si>
  <si>
    <t>Обрачун по м3 уграђеног бетона</t>
  </si>
  <si>
    <t>Набавка и уградња бетонских ивичњака</t>
  </si>
  <si>
    <t>димензије 12 x 18 цм са фуговањем и</t>
  </si>
  <si>
    <t>обрадом споја са постојећим платоом</t>
  </si>
  <si>
    <t>Обрачун по м1</t>
  </si>
  <si>
    <t xml:space="preserve"> Набавка и уградња бетонских ивичњака</t>
  </si>
  <si>
    <t>димензије 5 x 13 цм са фуговањем и</t>
  </si>
  <si>
    <t>обрадом споја са постојећим платоом.</t>
  </si>
  <si>
    <t>Утовар, довоз трактором, насипање и</t>
  </si>
  <si>
    <t>планирање хумусне земље д= цца 7цм.</t>
  </si>
  <si>
    <t xml:space="preserve">Обрачун по м2 </t>
  </si>
  <si>
    <t>Комбиновани машинско-ручни изкоп</t>
  </si>
  <si>
    <t>земље и шута за тротоаре, кулије плоче.</t>
  </si>
  <si>
    <t>Обрачун по м3</t>
  </si>
  <si>
    <t>Разбијање постојећег мање оштећеног платоа</t>
  </si>
  <si>
    <t>Д = 10-12 цм компресором, мацолом и др.</t>
  </si>
  <si>
    <t>Обрачун по  М2</t>
  </si>
  <si>
    <t>Демонтажа кулије плоча са утоваром и одвозом</t>
  </si>
  <si>
    <t>истих трактором на одређену локацију.</t>
  </si>
  <si>
    <t>Обрачун по м2 демонтираних плоча</t>
  </si>
  <si>
    <t>Само постављање кулије плоча на песку</t>
  </si>
  <si>
    <t xml:space="preserve">д = 5 цм. Обрачун по м2 </t>
  </si>
  <si>
    <t>Сечење бетона и асфалта д = 10-12 цм</t>
  </si>
  <si>
    <t xml:space="preserve">секачицом. Обрачун по м1 просеченог </t>
  </si>
  <si>
    <t>Израда, монтажа и демонт. оплате за бетонир.</t>
  </si>
  <si>
    <t>бициклист. стаза и тротоара. Обрачун по м2</t>
  </si>
  <si>
    <t xml:space="preserve">избетонираних стаза и тротоара </t>
  </si>
  <si>
    <t>Бетонирање бициклист. стазе и тротоара бетоном</t>
  </si>
  <si>
    <t xml:space="preserve"> МБ-30 д = 12цм са израдом потр. дилатација</t>
  </si>
  <si>
    <t>Бетоњирање тротоара бетоном МБ -30 д =12цм</t>
  </si>
  <si>
    <t xml:space="preserve">Ценом обухваћен додатни пренос бетона  </t>
  </si>
  <si>
    <t xml:space="preserve">ручним колицима на просц.удаљ. од 10 м1 </t>
  </si>
  <si>
    <t>Обрачун по м2 избетонираног тротоара</t>
  </si>
  <si>
    <t xml:space="preserve">Армирање тротоара и бициклистичке стазе </t>
  </si>
  <si>
    <t>једноструко арматурном мрежом.</t>
  </si>
  <si>
    <t>Обрачун по кг. уграђене арматуре</t>
  </si>
  <si>
    <t>Ручни ископ рова у земљишту III категорије</t>
  </si>
  <si>
    <t xml:space="preserve">димензија – ширине 80 цм до пројектованих </t>
  </si>
  <si>
    <t>кота као и за откривање постојећих подземних</t>
  </si>
  <si>
    <t>инсталација, са одбацивањем ископане земље у страну.</t>
  </si>
  <si>
    <t>Обрачун је по м3 ископане земље</t>
  </si>
  <si>
    <t xml:space="preserve">Ручни ископ, крампом земље са шутом слоја </t>
  </si>
  <si>
    <t xml:space="preserve">од 15цм. Обрачун по м3 ископане количине </t>
  </si>
  <si>
    <t>Ископ рова комбиновано ручни – машински 25/75%,</t>
  </si>
  <si>
    <t>ширине 80цм за полагаје инсталације водовода и</t>
  </si>
  <si>
    <t>зидање шахтова са нивелисањем дна рова према</t>
  </si>
  <si>
    <t>пројектованим котама. У цену урачунато и црпљење</t>
  </si>
  <si>
    <t xml:space="preserve">подземне воде према потреби. Обрачун по м3    </t>
  </si>
  <si>
    <t xml:space="preserve"> Двострано разупирање рова адекватном оплатом и</t>
  </si>
  <si>
    <t xml:space="preserve">грађом због обезбеђења људства у рову. </t>
  </si>
  <si>
    <t>Разупирање радити у свему према важ. прописима</t>
  </si>
  <si>
    <t xml:space="preserve">Обрачун по м2 разупрте стране рова     </t>
  </si>
  <si>
    <t xml:space="preserve"> Набавка, транспорт и насипање у ров сувог песка</t>
  </si>
  <si>
    <t xml:space="preserve"> у слоју од 10цм испод и изнад темена цеви целом</t>
  </si>
  <si>
    <t xml:space="preserve"> ширином рова. Песак испод цеви испланирати у</t>
  </si>
  <si>
    <t xml:space="preserve"> пројектованом нагибу на канала. Обрачун по м3 </t>
  </si>
  <si>
    <t>Набавка, транспорт и насипање у ров шљунка</t>
  </si>
  <si>
    <t xml:space="preserve"> изнад зашт цеви целом ширином рова на деловима</t>
  </si>
  <si>
    <t xml:space="preserve"> прилаза платоа, тротоара, паркинга и пута.</t>
  </si>
  <si>
    <t xml:space="preserve">Обрачун по м3                             </t>
  </si>
  <si>
    <t xml:space="preserve"> Затрпавање рова земљом из изкопа у слојевима</t>
  </si>
  <si>
    <t xml:space="preserve">од 30 цм уз сабијање. Обрачун по м3    </t>
  </si>
  <si>
    <t>Враћање упојних канала-јаркова у првобитно</t>
  </si>
  <si>
    <t xml:space="preserve">стање. Обрачун по м1  </t>
  </si>
  <si>
    <t xml:space="preserve"> Подбушивање испод бетонских прилаза, стаза и </t>
  </si>
  <si>
    <t>саобраћајнице. Обрачун по м1</t>
  </si>
  <si>
    <t xml:space="preserve"> Разбијање бетонских површина са њиховим</t>
  </si>
  <si>
    <t xml:space="preserve"> довођењем у првобитно стање. </t>
  </si>
  <si>
    <t>Обрачун по м2</t>
  </si>
  <si>
    <t>Утовар и одвоз ломљеног бетона</t>
  </si>
  <si>
    <t>на депонију. Обрачун по м3</t>
  </si>
  <si>
    <t xml:space="preserve"> Машинско ручно планирање и сабијање </t>
  </si>
  <si>
    <t xml:space="preserve">постељице за поплочавање и дно канала </t>
  </si>
  <si>
    <t xml:space="preserve">до потребне збијености. Обрачун по м2   </t>
  </si>
  <si>
    <t xml:space="preserve"> Израда анкер блокова од набијеног</t>
  </si>
  <si>
    <t xml:space="preserve"> бетона МБ 20. обрачун по м3</t>
  </si>
  <si>
    <t xml:space="preserve"> Израда водоводног шахта зиданог од бетонских</t>
  </si>
  <si>
    <t>блокова испуњених бетоном димензија 2,00 x</t>
  </si>
  <si>
    <t>2,00 висине 2,00м. Изнад шахта уградити армирану</t>
  </si>
  <si>
    <t>бетонску плочу д=16цм од бетона МБ 30</t>
  </si>
  <si>
    <t xml:space="preserve">двоструко армирану са арматурном мрежом </t>
  </si>
  <si>
    <t>2xQ335. Унутр. површине омалтерисати у горњој</t>
  </si>
  <si>
    <t>плочи оставити отвор за  поклопац. На сваких 30цм</t>
  </si>
  <si>
    <t>уградити пењалице. Обрачун по комаду</t>
  </si>
  <si>
    <t>Набавка транспортних и монтажа водоводних</t>
  </si>
  <si>
    <t>цеви и фитинга од ТПЕ – 10 бара заједно са</t>
  </si>
  <si>
    <t>материјалом потребним за спајање. Монтажу</t>
  </si>
  <si>
    <t xml:space="preserve">цеви извршити сучионим заварив. Обрачун по м1 </t>
  </si>
  <si>
    <t>Цеви Фи 225</t>
  </si>
  <si>
    <t>Цеви Фи 110</t>
  </si>
  <si>
    <t xml:space="preserve"> Набавка, транспорт и монтажа ливено гвозд.</t>
  </si>
  <si>
    <t>поклопаца за тешки саобраћај. Поклопац</t>
  </si>
  <si>
    <t>поставити и фиксирати бетоном тако да рам</t>
  </si>
  <si>
    <t>буде непокретан. Обрачун по комаду</t>
  </si>
  <si>
    <t>33.</t>
  </si>
  <si>
    <t>Набавка, транспорт и монтажа огрлица за</t>
  </si>
  <si>
    <t xml:space="preserve"> кућни прикључак Фи 225/32мм НП 16 са</t>
  </si>
  <si>
    <t xml:space="preserve"> окитен цревом Фи 25 дужине до 5м заједно</t>
  </si>
  <si>
    <t xml:space="preserve"> са фитингом и мат. потребним за спајање</t>
  </si>
  <si>
    <t xml:space="preserve"> постојећих кућних прикљ. Обрачун по ком.</t>
  </si>
  <si>
    <t>Набавка транспорт и уградња надземног</t>
  </si>
  <si>
    <t>пожарног хидранта ДН 80- РД 1000.</t>
  </si>
  <si>
    <t xml:space="preserve">Обрачун по комаду </t>
  </si>
  <si>
    <t>Разбијање горње А.Б. плоче шахте заједно са</t>
  </si>
  <si>
    <t xml:space="preserve"> урушеним зидовима, одвоз шута на депонију,</t>
  </si>
  <si>
    <t xml:space="preserve"> израда А.Б. плоче шахте, дозиђивање зидова</t>
  </si>
  <si>
    <t xml:space="preserve"> шахте 20-40 цм, израда оплате, монтажа</t>
  </si>
  <si>
    <t xml:space="preserve"> арматуре и уградња шахт поклопца са рамом</t>
  </si>
  <si>
    <t xml:space="preserve"> за полутешки саобраћај, поправка пода шахте.</t>
  </si>
  <si>
    <t xml:space="preserve"> Обрачун по комаду поправљене шахте </t>
  </si>
  <si>
    <t>36.</t>
  </si>
  <si>
    <t xml:space="preserve"> Испирање, хидрауличко испитивање водоводне</t>
  </si>
  <si>
    <t xml:space="preserve"> мреже и дезинфекција. Све неисправне фитинге</t>
  </si>
  <si>
    <t xml:space="preserve"> и вентиле заменити. Обрачун по м1  </t>
  </si>
  <si>
    <t>37.</t>
  </si>
  <si>
    <t>Набавка трансп. и монт. црних чел. заштитних</t>
  </si>
  <si>
    <t xml:space="preserve">цеви изпод саобраћајница прелаза и др. </t>
  </si>
  <si>
    <t>Обрачун по кг. уграђене цеви</t>
  </si>
  <si>
    <t>Наб. и уградња подз. пож. хидр ДН 80/750</t>
  </si>
  <si>
    <t xml:space="preserve">са уградњом штрас капе. Обрачун по ком. </t>
  </si>
  <si>
    <t>Профилисање–докопавање канала просечно</t>
  </si>
  <si>
    <t xml:space="preserve"> 0,3м3/м1, обрачун по м3 изкопа  </t>
  </si>
  <si>
    <t>Изкоп канала дубине прос. 60 цм</t>
  </si>
  <si>
    <t>профилном кашиком багера -0,47м3/м1</t>
  </si>
  <si>
    <t xml:space="preserve">обрачун по м3 </t>
  </si>
  <si>
    <t>Скидање вишка земље са банкине-машином</t>
  </si>
  <si>
    <t>0,08м3/м1. обрачун по м3</t>
  </si>
  <si>
    <t>Ручно обележавање, планирање, чишћење</t>
  </si>
  <si>
    <t>банкине, канала и коловоза паралелно са</t>
  </si>
  <si>
    <t xml:space="preserve">извођ. Радова. Обрачун по м1 </t>
  </si>
  <si>
    <t>Маш.утовар изкопане земље у возило.</t>
  </si>
  <si>
    <t>Обрачун по м3 земље</t>
  </si>
  <si>
    <t>Одвоз земље на градску депонију</t>
  </si>
  <si>
    <t>камионом на удаљ. до 5 км.</t>
  </si>
  <si>
    <t>Обрачун по м3 одвежене земље</t>
  </si>
  <si>
    <t xml:space="preserve">Рад комбиноване машине на </t>
  </si>
  <si>
    <t>широком ископу земље са истовр.</t>
  </si>
  <si>
    <t>утоваром земље у возило.</t>
  </si>
  <si>
    <t>Обрачун по м3 изкоп и утов земље</t>
  </si>
  <si>
    <t>широком ископу земље са</t>
  </si>
  <si>
    <t>одбацивањем земље у страну</t>
  </si>
  <si>
    <t>Обрачун по м3 изкопане земље</t>
  </si>
  <si>
    <t>Бушење рупа у земљи III категорије</t>
  </si>
  <si>
    <t>Фи 30цм дубине до 50цм моторним</t>
  </si>
  <si>
    <t>Бушачем. Обрачун по комаду</t>
  </si>
  <si>
    <t xml:space="preserve">Б.  Цене за ангажовање механизације и опреме које до сада нису уговорене </t>
  </si>
  <si>
    <t>   Ангажовање комбиноване машине</t>
  </si>
  <si>
    <t>„МУСТАНГ“ ( боб-кет ) на утовару,</t>
  </si>
  <si>
    <t xml:space="preserve">планирању – рад са утоварном кашиком. </t>
  </si>
  <si>
    <t>Обрачун по часу рада</t>
  </si>
  <si>
    <t xml:space="preserve"> Ангажовање комбиноване машине</t>
  </si>
  <si>
    <t xml:space="preserve">„МУСТАНГ“ са коришћењем прикључних </t>
  </si>
  <si>
    <t>уређаја на разбијању бетона, бушењу</t>
  </si>
  <si>
    <t>рупа Фи-350 и друго. Обрачун по часу</t>
  </si>
  <si>
    <t>Ангажовање хидрауличног чекића</t>
  </si>
  <si>
    <t>пикамера са руковаоцем и помоћним</t>
  </si>
  <si>
    <t>радником на разбијању бетонских</t>
  </si>
  <si>
    <t>стопа, греда, конструкција, итд.</t>
  </si>
  <si>
    <t>Обрачун по часу ангажовања</t>
  </si>
  <si>
    <t>Цене комуналних и других услуга за ангажовање механизације и опреме при извођењу радова за послове на којима је јавно предузеће ангажовано за потребе општине Ковин</t>
  </si>
  <si>
    <t>Ангажовање камиона кипера - ФАП  са руковаоцем на пословима одвоза земље, смећа и др. на депонију удаљену до 5 км. Обрачун по м3 одвеженог смећа, земље и другог материјала</t>
  </si>
  <si>
    <t xml:space="preserve">Рад камиона кипера - ФАП на превозу земље и другог материјала. Обрачун по часу ангажовања камиона </t>
  </si>
  <si>
    <t>Просецања бетона и асфалта дебљине до 10цм секачицом. Обрачун по м1 просецања</t>
  </si>
  <si>
    <t>Превоз булдожера нисконосећом приколицома коју вуче камион ФАП при чишћењу депонија комуналног отпада у насељеним местима. Обрачун по км. превоза булдожера</t>
  </si>
  <si>
    <t>Чекање камиона на повратак булдозера са приколицом након очишћене депоније. Обрачун по сату чекања камиона на повратак</t>
  </si>
  <si>
    <t>Ангажовање ФРЕЗЕ на обради земље. Обрачун по сату ангажовања ФРЕЗЕ</t>
  </si>
  <si>
    <t>Ангажовање машине за заливање МОРАВА. Обрачун по сату ангажовања машине</t>
  </si>
  <si>
    <t>Ангажовање машине за прање топлом водом под притиском ''КАРЦXЕР''. Обрачун по сату ангажовања машине</t>
  </si>
  <si>
    <t>Цене су без ПДВ-а.</t>
  </si>
  <si>
    <t>технолошки вишак</t>
  </si>
  <si>
    <t>Војвођанска банка</t>
  </si>
  <si>
    <t xml:space="preserve"> </t>
  </si>
  <si>
    <t>Oвлашћено лице: Драгослав Јеремић,дипл.инж.аграђ.</t>
  </si>
  <si>
    <t>Овлашћено лице: Драгослав Јеремић, дипл.инж.грађ.</t>
  </si>
  <si>
    <t>Индекс                               реализацијa 01.01.-31.03. /                                план 01.01.-31.03.18.</t>
  </si>
  <si>
    <t xml:space="preserve">     Овлашћено лице: Драгослав Јеремић, дипл.инж.грађ.</t>
  </si>
  <si>
    <t>Делатност школа, дечијих установа,установа културе и социјалне заштите, државних, покрајинских  и општинских органа, црквених и верских организација и удружења грађана</t>
  </si>
  <si>
    <t>Услуга пражњења контејнера запремине 5,5 м3 по тури</t>
  </si>
  <si>
    <t>По важећем ценовнику ветеринарске станице, изабране на јавној набавци</t>
  </si>
  <si>
    <t>Драгослав Јеремић, дипл.инг.грађ</t>
  </si>
  <si>
    <t>Ангажовање вибро-плоче МВЦ                                                    са руковаоцем. Обрачун по часу</t>
  </si>
  <si>
    <t>Образац 2</t>
  </si>
  <si>
    <t xml:space="preserve">ТРОШКОВИ ЗАПОСЛЕНИХ </t>
  </si>
  <si>
    <t>Трошкови запослених</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</si>
  <si>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</si>
  <si>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</si>
  <si>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</si>
  <si>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</si>
  <si>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</si>
  <si>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</si>
  <si>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</si>
  <si>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</si>
  <si>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</si>
  <si>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</si>
  <si>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</si>
  <si>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</si>
  <si>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</si>
  <si>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</si>
  <si>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</si>
  <si>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</si>
  <si>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</si>
  <si>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</si>
  <si>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</si>
  <si>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</si>
  <si>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</si>
  <si>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</si>
  <si>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</si>
  <si>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</si>
  <si>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</si>
  <si>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</si>
  <si>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</si>
  <si>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</si>
  <si>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</si>
  <si>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</si>
  <si>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</si>
  <si>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</si>
  <si>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</si>
  <si>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Накнаде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</si>
  <si>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</si>
  <si>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</si>
  <si>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</si>
  <si>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</si>
  <si>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</si>
  <si>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</si>
  <si>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</si>
  <si>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</si>
  <si>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</si>
  <si>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</si>
  <si>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</si>
  <si>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</si>
  <si>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</si>
  <si>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</si>
  <si>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</si>
  <si>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</si>
  <si>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</si>
  <si>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</si>
  <si>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</si>
  <si>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</si>
  <si>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</si>
  <si>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</si>
  <si>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</si>
  <si>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</si>
  <si>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</si>
  <si>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Овлашћено лице: Драгослав Јеремић дипл.инж.грађ.</t>
  </si>
  <si>
    <t xml:space="preserve">            Oвлашћено лице: Драгослав Јеремић дипл.инж.грађ.</t>
  </si>
  <si>
    <t>Овлашћено лице: директор Драгослав Јеремић,дипл.инж.грађ.</t>
  </si>
  <si>
    <t xml:space="preserve">                                            Овлашћено лице :директор:Драгослав Јеремић,дипл.инг.грађ.</t>
  </si>
  <si>
    <t>Овлашћено лице: директор Драгослав Јеремић, дипл.инж.грађ.</t>
  </si>
  <si>
    <t>НАПОМЕНА: НЕМА КРЕДИТНЕ ЗАДУЖЕНОСТИ.</t>
  </si>
  <si>
    <t>31.12.2019.</t>
  </si>
  <si>
    <t>ЦЕНОВИК ПОГРЕБНИХ УСЛУГА за Ковин</t>
  </si>
  <si>
    <t>ЦЕНОВИК ПОГРЕБНИХ УСЛУГА за насељена места</t>
  </si>
  <si>
    <t>Закуп једноструког гробног места за десет година ( попуст 10% за обнову закупа )</t>
  </si>
  <si>
    <t>Напомена:за закуп двоструког или вишеструког гробног места, цена се одређује множењем броја гробних места са јединичним ценама из тач.1.1. и 1.2.</t>
  </si>
  <si>
    <t xml:space="preserve">Закуп  гробнице ( уређена парцела )  </t>
  </si>
  <si>
    <t>накнада по једном гробном месту за десет година ( са попустом од 10 % )</t>
  </si>
  <si>
    <t>Напомена:накнада за двострука или вишеструка гробна места-цена се одређује множењем броја гробних места са јединичним ценама из тач.1.1. и 1.2.</t>
  </si>
  <si>
    <t xml:space="preserve"> Услуга копања и затварања гробног места</t>
  </si>
  <si>
    <t xml:space="preserve"> Услуга сахрањивања у гробницу са отвором са стране</t>
  </si>
  <si>
    <t xml:space="preserve"> Услуга сахрањивања у гробницу са демонтажом и монтажом бетонских гробних плоча</t>
  </si>
  <si>
    <t>Услуга  есхумације до две године почивања</t>
  </si>
  <si>
    <t>Услуга есхумације преко две године почивања</t>
  </si>
  <si>
    <t>Услуга процеса паковања костију</t>
  </si>
  <si>
    <t xml:space="preserve"> Услуга за коришћење капеле</t>
  </si>
  <si>
    <t>Превоз до гробља са подручја Ковина</t>
  </si>
  <si>
    <t>Превоз до гробља ван подручја града  Ковина по км</t>
  </si>
  <si>
    <t>Чекање возила по часу</t>
  </si>
  <si>
    <t>Коришћење хладњаче 24  часа са опремом купљеном од ЈП"Ковински комуналац" Ковин</t>
  </si>
  <si>
    <t>Коришћење хладњаче 24  часа ( опрема купљена од другог добављача )</t>
  </si>
  <si>
    <t>Коришћење покретне  хладњаче у Ковину са опремом од ЈП"Ковински комуналац" Ковин</t>
  </si>
  <si>
    <t>Коришћење покретне  хладњаче у Ковину ( опрема купљена  од другог добављача )</t>
  </si>
  <si>
    <t>Коришћење покретне  хладњаче у насељеним местима са опремом купљеном од ЈП"Ковински комуналац" Ковин, без накнаде. Плаћа се само цена превоза по пређеном километру</t>
  </si>
  <si>
    <t>Коришћење покретне  хладњаче у насељеним местима са опремом купљеном од другог добављача. Плаћа се и  цена превоза по пређеном километру ( цена дата под тачком 8.2.)</t>
  </si>
  <si>
    <t>Преузимање покојника са одељења из здравствених установа</t>
  </si>
  <si>
    <t>Купање и облачење покојника</t>
  </si>
  <si>
    <t xml:space="preserve">накнада по једном гробном месту за десет година </t>
  </si>
  <si>
    <t>Накнада за гробницу за годину дана</t>
  </si>
  <si>
    <t>Превоз до гробља са подручја града Ковина</t>
  </si>
  <si>
    <t>Превоз до гробља ван подручја града Ковина по км</t>
  </si>
  <si>
    <t xml:space="preserve"> Накнада за редовно одржавање и уређење гробља-                                                                   простор ван гробних места ( уређене парцеле )</t>
  </si>
  <si>
    <t xml:space="preserve"> Услуга копања и затварања гробног места ( умањена за 30% од цене за Ковин )</t>
  </si>
  <si>
    <t>Тромесечни закуп за продају робе у хали врши се на тезгама ,    с тим што се појединцу издаје само ½ тезге уз накнаду</t>
  </si>
  <si>
    <t>Једнодневно коришћење тезге у хали за кориснике који су извршили тромесечни закуп</t>
  </si>
  <si>
    <t xml:space="preserve">Једномесечни закуп простора за постављање расхладне витрине површине до 3,00 м2 </t>
  </si>
  <si>
    <t>Чишћење димних  цеви и котлова код већих потрошача ( котларнице )</t>
  </si>
  <si>
    <t>Услуга пражњења контејнера запремине 1,1 м3.Пражњење у дану када се износи смеће у том делу града-Општине.Пражњење контејнера из санитарно-хигијенских разлога једном недељно. Цена је на месечном нивоу за пражњење контејнера једном недељно.</t>
  </si>
  <si>
    <t>Услуга пражњења пластичних канти за смеће запремине до 120л/ком по пражњењу у дану када се износи у том делу града-Општине.Пражњење канти из санитарно-хигијенских разлога једном недељно. Цена је на месечном нивоу за пражњење канте једном недељно.</t>
  </si>
  <si>
    <t>директор</t>
  </si>
  <si>
    <t>ПУМПЕ</t>
  </si>
  <si>
    <t>РЕГИСТАР КАСЕ</t>
  </si>
  <si>
    <t>РУЧНЕ КОСАЧИЦЕ</t>
  </si>
  <si>
    <t>РАЗНИ НАМЕШТАЈ И ОПРЕМА</t>
  </si>
  <si>
    <t>КОНТЕЈНЕРИ</t>
  </si>
  <si>
    <t>КЛИМА УРЕЂАЈИ</t>
  </si>
  <si>
    <t>РАДОВИ НА ИНСТАЛАЦИЈИ ВЕНТИЛАЦИЈЕ И КЛИМАТИЗАЦИЈЕ</t>
  </si>
  <si>
    <t>АГРЕГАТ ( 100-120КW )</t>
  </si>
  <si>
    <t>РАДОВИ НА ГРАЂЕВИНСКИМ ИНСТАЛАЦИЈАМА ( кров за водовод, постављање бехатон стазе на гробљу,остали радови на грађевинским инсталацијама )</t>
  </si>
  <si>
    <t>УСЛУГА ПРОГРАМИРАЊА СОФТВЕРСКИХ ПАКЕТА ПРОИЗВОДА</t>
  </si>
  <si>
    <t>РАЧУНАРСКА ОПРЕМА ( монитори, рачунари, штампачи, скенери…)</t>
  </si>
  <si>
    <t>Индекс                               реализацијa 01.01.-30.09. /                                план 01.01.-30.09.</t>
  </si>
  <si>
    <t>Индекс                               реализацијa 01.01.-31.12 /                                план 01.01.-31.12.</t>
  </si>
  <si>
    <t>УПС</t>
  </si>
  <si>
    <t>БИЛАНС УСПЕХА за период 01.01.- 30.06.2020.</t>
  </si>
  <si>
    <t>Реализација 
01.01-31.12.2019.      Претходна година</t>
  </si>
  <si>
    <t>План за
01.01-31.12.2020.             Текућа година</t>
  </si>
  <si>
    <t xml:space="preserve"> 01.01.-30.06.2020.</t>
  </si>
  <si>
    <t>Индекс 
 реализација                    01.01.-30.06. 2020.                  план 01.01. -30.06.2020</t>
  </si>
  <si>
    <t>БИЛАНС СТАЊА  на дан 30.06.2020.</t>
  </si>
  <si>
    <t>Стање на дан 
31.12.2019.
Претходна година</t>
  </si>
  <si>
    <t>Планирано стање 
на дан 31.12.2020. Текућа година</t>
  </si>
  <si>
    <t>30.06.2020.</t>
  </si>
  <si>
    <t>Индекс реализација 30.06.2020. /                  план 30.06.2020.</t>
  </si>
  <si>
    <t>01.01. - 30.06.2020.</t>
  </si>
  <si>
    <t xml:space="preserve">Индекс 
 реализација 01.01. -30.06.2020/                          план 01.01.-30.06.2020. </t>
  </si>
  <si>
    <t>Стање на дан 31.03.2020. године*</t>
  </si>
  <si>
    <t>133+1(директор )</t>
  </si>
  <si>
    <t>133+1 ( директор )</t>
  </si>
  <si>
    <t>10.</t>
  </si>
  <si>
    <t>отказ уговора по привремено-пов.пос.</t>
  </si>
  <si>
    <t>27.07.2020.</t>
  </si>
  <si>
    <t>Претходна година
2019.</t>
  </si>
  <si>
    <t>План за период 01.01-31.12.2020. текућа година</t>
  </si>
  <si>
    <t>Период од 01.01. до 31.03.2020.</t>
  </si>
  <si>
    <t>Период од 01.01. до 30.06.2020.</t>
  </si>
  <si>
    <t>Период од 01.01. до 30.09.2020.</t>
  </si>
  <si>
    <t>Период од 01.01. до 31.12.2020.</t>
  </si>
  <si>
    <t>Датум: 27.07.2020.</t>
  </si>
  <si>
    <t>Датум:27.07.2020.</t>
  </si>
  <si>
    <t>План за
01.01-31.12.2019.             Претходна  година</t>
  </si>
  <si>
    <t>01.01. -30.06.2020.</t>
  </si>
  <si>
    <t>Индекс 
 реализација 01.01. -30.06.2020./                    план 01.01. -30.06.2020.</t>
  </si>
  <si>
    <t>у периоду од 01.01. до 30.06. 2020. године</t>
  </si>
  <si>
    <t>Индекс 
 реализација                    01.01.-30.06.2020/                   план 01.01.-30.06.2020.</t>
  </si>
  <si>
    <t xml:space="preserve">Датум:27.07.2020.                                                                                                                                                   </t>
  </si>
  <si>
    <t>Стање кредитне задужености 
на 30.06.2020. године у оригиналној валути</t>
  </si>
  <si>
    <t>Стање кредитне задужености 
на 30.06.2020. године у динарима</t>
  </si>
  <si>
    <t xml:space="preserve">Датум: 27.07.2020.                                                                                                                                                   </t>
  </si>
  <si>
    <t>31.03.2020.</t>
  </si>
  <si>
    <t>30.09.2020.</t>
  </si>
  <si>
    <t>31.12.2020.</t>
  </si>
  <si>
    <t xml:space="preserve">Датум:27.07.2020.                                                                                                                       Директор: Драгослав Јеремић,дипл.инж.грађ.                           </t>
  </si>
  <si>
    <t>СИСТЕМ ЗА ВИДЕО НАДЗОР</t>
  </si>
  <si>
    <t>АНАЛИТИЧКА ВАГА</t>
  </si>
  <si>
    <t>ИМПУЛСИВНИ ВОДОМЕРИ</t>
  </si>
  <si>
    <t>ПРОГРАМСКИ ПАКЕТИ И ИНФОРМАЦИОНИ СИСТЕМИ</t>
  </si>
  <si>
    <t>ПУМПЕ ( дозир и муљне )</t>
  </si>
  <si>
    <t>ПРИКОЛИЦА ЗА ПСЕ</t>
  </si>
  <si>
    <t>МЕКИ УПУШТАЧИ, ТРАНСМИТЕРИ</t>
  </si>
  <si>
    <t>СКАДА НАДОГРАДЉА ( ДРУГА ФАЗА )</t>
  </si>
  <si>
    <t>РАДОВИ НА  ГЛАВНОЈ ЦРПНОЈ СТАНИЦИ У КОВИНУ- АУТОМАТСКА РЕШЕТКА</t>
  </si>
  <si>
    <t>01.01.-31.03.2020.</t>
  </si>
  <si>
    <t>01.01.-30.06.2020.</t>
  </si>
  <si>
    <t>01.01.-30.09.2020.</t>
  </si>
  <si>
    <t>01.01.-31.12.2020.</t>
  </si>
  <si>
    <t>РАДОВИ НА ГРАЂЕВИНСКИМ ИНСТАЛАЦИЈАМА И ОБЈЕКТИМА( кров за водовод, постављање бехатон стазе на гробљу, остали радови на грађевинским инсталацијама )</t>
  </si>
  <si>
    <t>РАСПРШИВАЧИ</t>
  </si>
  <si>
    <t>ПРОФИЛНА КАШИКА ЗА РАДНУ МАШИНУ</t>
  </si>
  <si>
    <t>СУШАЧ ЗА РУКЕ</t>
  </si>
  <si>
    <t>МОТОР СА МЕЊАЧЕМ ( набавка и уградња)</t>
  </si>
  <si>
    <t>ИЗРАДА ГРОМОБРАНСКИХ ИНСТАЛАЦИЈА</t>
  </si>
  <si>
    <t>ГЕНЕРАЛНИ СЕРВИС КАМИОНА СМЕЋАРА</t>
  </si>
  <si>
    <t xml:space="preserve">      на дан 30.06.2020.</t>
  </si>
  <si>
    <t>Стање на дан 30.06.2020. године**</t>
  </si>
  <si>
    <t>Плански курс:</t>
  </si>
</sst>
</file>

<file path=xl/styles.xml><?xml version="1.0" encoding="utf-8"?>
<styleSheet xmlns="http://schemas.openxmlformats.org/spreadsheetml/2006/main">
  <numFmts count="45">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0.00;[Red]#,##0.00"/>
    <numFmt numFmtId="198" formatCode="[$¥€-2]\ #,##0.00_);[Red]\([$€-2]\ #,##0.00\)"/>
    <numFmt numFmtId="199" formatCode="0;[Red]0"/>
    <numFmt numFmtId="200" formatCode="#,##0.00_ ;\-#,##0.00\ "/>
  </numFmts>
  <fonts count="74">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12"/>
      <name val="Calibri"/>
      <family val="2"/>
    </font>
    <font>
      <sz val="11"/>
      <color indexed="8"/>
      <name val="Times New Roman"/>
      <family val="1"/>
    </font>
    <font>
      <sz val="10"/>
      <color indexed="8"/>
      <name val="Times New Roman"/>
      <family val="1"/>
    </font>
    <font>
      <b/>
      <sz val="11"/>
      <color indexed="8"/>
      <name val="Times New Roman"/>
      <family val="1"/>
    </font>
    <font>
      <b/>
      <sz val="14"/>
      <color indexed="8"/>
      <name val="Times New Roman"/>
      <family val="1"/>
    </font>
    <font>
      <b/>
      <sz val="12"/>
      <name val="Arial"/>
      <family val="2"/>
    </font>
    <font>
      <sz val="12"/>
      <name val="т"/>
      <family val="0"/>
    </font>
    <font>
      <sz val="22"/>
      <name val="Times New Roman"/>
      <family val="1"/>
    </font>
    <font>
      <b/>
      <i/>
      <sz val="14"/>
      <name val="Times New Roman"/>
      <family val="1"/>
    </font>
    <font>
      <b/>
      <sz val="18"/>
      <name val="Times New Roman"/>
      <family val="1"/>
    </font>
    <font>
      <b/>
      <sz val="18"/>
      <color indexed="8"/>
      <name val="Times New Roman"/>
      <family val="1"/>
    </font>
    <font>
      <sz val="18"/>
      <color indexed="8"/>
      <name val="Times New Roman"/>
      <family val="1"/>
    </font>
    <font>
      <sz val="20"/>
      <name val="Times New Roman"/>
      <family val="1"/>
    </font>
    <font>
      <b/>
      <sz val="20"/>
      <name val="Times New Roman"/>
      <family val="1"/>
    </font>
    <font>
      <b/>
      <sz val="24"/>
      <name val="Times New Roman"/>
      <family val="1"/>
    </font>
    <font>
      <sz val="24"/>
      <name val="Times New Roman"/>
      <family val="1"/>
    </font>
    <font>
      <i/>
      <sz val="24"/>
      <name val="Times New Roman"/>
      <family val="1"/>
    </font>
    <font>
      <b/>
      <sz val="16"/>
      <name val="Calibri"/>
      <family val="2"/>
    </font>
    <font>
      <b/>
      <sz val="10"/>
      <name val="Arial"/>
      <family val="2"/>
    </font>
    <font>
      <b/>
      <sz val="24"/>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84">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thin"/>
      <bottom>
        <color indexed="63"/>
      </bottom>
    </border>
    <border>
      <left style="thin"/>
      <right style="thin"/>
      <top>
        <color indexed="63"/>
      </top>
      <bottom style="medium"/>
    </border>
    <border>
      <left style="medium"/>
      <right style="medium"/>
      <top style="medium"/>
      <bottom style="medium"/>
    </border>
    <border>
      <left>
        <color indexed="63"/>
      </left>
      <right style="medium"/>
      <top style="medium"/>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medium"/>
      <right style="medium"/>
      <top style="thin"/>
      <bottom style="medium"/>
    </border>
    <border>
      <left style="medium"/>
      <right style="medium"/>
      <top style="medium"/>
      <bottom>
        <color indexed="63"/>
      </bottom>
    </border>
    <border>
      <left style="medium"/>
      <right>
        <color indexed="63"/>
      </right>
      <top style="medium"/>
      <bottom style="mediu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style="thin"/>
    </border>
    <border>
      <left style="thin"/>
      <right style="medium"/>
      <top style="medium"/>
      <bottom>
        <color indexed="63"/>
      </bottom>
    </border>
    <border>
      <left>
        <color indexed="63"/>
      </left>
      <right style="medium"/>
      <top style="medium"/>
      <bottom>
        <color indexed="63"/>
      </bottom>
    </border>
    <border>
      <left>
        <color indexed="63"/>
      </left>
      <right style="medium"/>
      <top style="medium"/>
      <bottom style="thin"/>
    </border>
    <border>
      <left style="thin"/>
      <right style="medium"/>
      <top>
        <color indexed="63"/>
      </top>
      <bottom>
        <color indexed="63"/>
      </bottom>
    </border>
    <border>
      <left>
        <color indexed="63"/>
      </left>
      <right style="medium"/>
      <top>
        <color indexed="63"/>
      </top>
      <bottom style="medium"/>
    </border>
    <border>
      <left style="medium"/>
      <right style="thin"/>
      <top>
        <color indexed="63"/>
      </top>
      <bottom>
        <color indexed="63"/>
      </bottom>
    </border>
    <border>
      <left style="medium"/>
      <right style="medium"/>
      <top style="medium"/>
      <bottom style="thin"/>
    </border>
    <border>
      <left style="medium"/>
      <right style="medium"/>
      <top style="thin"/>
      <bottom style="thin"/>
    </border>
    <border>
      <left>
        <color indexed="63"/>
      </left>
      <right>
        <color indexed="63"/>
      </right>
      <top>
        <color indexed="63"/>
      </top>
      <bottom style="medium"/>
    </border>
    <border>
      <left style="medium"/>
      <right style="medium"/>
      <top>
        <color indexed="63"/>
      </top>
      <bottom style="medium"/>
    </border>
    <border>
      <left>
        <color indexed="63"/>
      </left>
      <right style="thin"/>
      <top>
        <color indexed="63"/>
      </top>
      <bottom style="medium"/>
    </border>
    <border>
      <left style="medium"/>
      <right style="medium"/>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style="medium"/>
      <right style="medium"/>
      <top style="thin"/>
      <bottom>
        <color indexed="63"/>
      </bottom>
    </border>
    <border>
      <left style="thin"/>
      <right>
        <color indexed="63"/>
      </right>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color indexed="63"/>
      </right>
      <top>
        <color indexed="63"/>
      </top>
      <bottom style="mediu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0" fillId="25" borderId="1" applyNumberFormat="0" applyFont="0" applyAlignment="0" applyProtection="0"/>
    <xf numFmtId="0" fontId="59" fillId="26" borderId="2" applyNumberFormat="0" applyAlignment="0" applyProtection="0"/>
    <xf numFmtId="0" fontId="60" fillId="27"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1" fillId="28" borderId="3" applyNumberFormat="0" applyAlignment="0" applyProtection="0"/>
    <xf numFmtId="0" fontId="62" fillId="28" borderId="4" applyNumberFormat="0" applyAlignment="0" applyProtection="0"/>
    <xf numFmtId="0" fontId="63" fillId="29"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0" applyNumberFormat="0" applyBorder="0" applyAlignment="0" applyProtection="0"/>
    <xf numFmtId="0" fontId="0" fillId="0" borderId="0">
      <alignment/>
      <protection/>
    </xf>
    <xf numFmtId="0" fontId="69" fillId="0" borderId="8" applyNumberFormat="0" applyFill="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31" borderId="4"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8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8"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8"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0" fillId="0" borderId="0" xfId="0" applyFont="1" applyAlignment="1">
      <alignment horizontal="left" vertical="center" wrapText="1"/>
    </xf>
    <xf numFmtId="0" fontId="10" fillId="0" borderId="0" xfId="0" applyFont="1" applyAlignment="1">
      <alignment horizontal="left" wrapText="1"/>
    </xf>
    <xf numFmtId="0" fontId="10" fillId="0" borderId="10" xfId="0" applyFont="1" applyBorder="1" applyAlignment="1">
      <alignment/>
    </xf>
    <xf numFmtId="0" fontId="10" fillId="0" borderId="0" xfId="0" applyFont="1" applyAlignment="1">
      <alignment/>
    </xf>
    <xf numFmtId="0" fontId="10" fillId="0" borderId="0" xfId="0" applyFont="1" applyBorder="1" applyAlignment="1">
      <alignment/>
    </xf>
    <xf numFmtId="0" fontId="10" fillId="0" borderId="0" xfId="0" applyFont="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Border="1" applyAlignment="1">
      <alignment vertical="center"/>
    </xf>
    <xf numFmtId="0" fontId="5"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5" fillId="0" borderId="0" xfId="0" applyFont="1" applyBorder="1" applyAlignment="1">
      <alignment/>
    </xf>
    <xf numFmtId="49" fontId="10" fillId="0" borderId="0" xfId="0" applyNumberFormat="1"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xf>
    <xf numFmtId="2" fontId="10"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0" fillId="0" borderId="0" xfId="0" applyFont="1" applyAlignment="1">
      <alignment horizontal="center" vertical="center" wrapText="1"/>
    </xf>
    <xf numFmtId="0" fontId="1" fillId="0" borderId="0" xfId="0" applyFont="1" applyFill="1" applyBorder="1" applyAlignment="1">
      <alignment/>
    </xf>
    <xf numFmtId="0" fontId="5" fillId="0" borderId="10" xfId="0" applyFont="1" applyFill="1" applyBorder="1" applyAlignment="1">
      <alignment vertical="center" wrapText="1"/>
    </xf>
    <xf numFmtId="49" fontId="10" fillId="0" borderId="10" xfId="0" applyNumberFormat="1" applyFont="1" applyFill="1" applyBorder="1" applyAlignment="1">
      <alignment horizontal="center" vertical="center"/>
    </xf>
    <xf numFmtId="0" fontId="10" fillId="0" borderId="10" xfId="0" applyFont="1" applyFill="1" applyBorder="1" applyAlignment="1">
      <alignment vertical="center" wrapText="1"/>
    </xf>
    <xf numFmtId="0" fontId="10" fillId="0" borderId="10" xfId="0" applyFont="1" applyFill="1" applyBorder="1" applyAlignment="1">
      <alignment vertical="center"/>
    </xf>
    <xf numFmtId="0" fontId="10"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0" fillId="0" borderId="13" xfId="0" applyNumberFormat="1" applyFont="1" applyFill="1" applyBorder="1" applyAlignment="1">
      <alignment horizontal="center" vertical="center"/>
    </xf>
    <xf numFmtId="0" fontId="13" fillId="0" borderId="10" xfId="0" applyFont="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3" fillId="0" borderId="10" xfId="0" applyFont="1" applyBorder="1" applyAlignment="1">
      <alignment horizontal="left" vertical="center" wrapText="1"/>
    </xf>
    <xf numFmtId="0" fontId="13"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xf>
    <xf numFmtId="0" fontId="17" fillId="0" borderId="0" xfId="0" applyFont="1" applyAlignment="1">
      <alignment horizontal="right"/>
    </xf>
    <xf numFmtId="3" fontId="11" fillId="0" borderId="0" xfId="0" applyNumberFormat="1" applyFont="1" applyFill="1" applyAlignment="1">
      <alignment horizontal="right" vertical="center"/>
    </xf>
    <xf numFmtId="0" fontId="11" fillId="0" borderId="0" xfId="0" applyFont="1" applyAlignment="1">
      <alignment horizontal="right"/>
    </xf>
    <xf numFmtId="3" fontId="5" fillId="0" borderId="13" xfId="0" applyNumberFormat="1" applyFont="1" applyFill="1" applyBorder="1" applyAlignment="1">
      <alignment horizont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 fillId="0" borderId="11" xfId="0" applyFont="1" applyBorder="1" applyAlignment="1">
      <alignment vertical="center" wrapText="1"/>
    </xf>
    <xf numFmtId="49" fontId="2" fillId="0" borderId="23" xfId="0" applyNumberFormat="1" applyFont="1" applyBorder="1" applyAlignment="1">
      <alignment horizontal="center" vertical="center"/>
    </xf>
    <xf numFmtId="0" fontId="13" fillId="0" borderId="24"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3" fillId="0" borderId="13" xfId="0" applyFont="1" applyBorder="1" applyAlignment="1">
      <alignment horizontal="left" vertical="center" wrapText="1"/>
    </xf>
    <xf numFmtId="0" fontId="2" fillId="0" borderId="25" xfId="0" applyFont="1" applyBorder="1" applyAlignment="1">
      <alignment/>
    </xf>
    <xf numFmtId="0" fontId="13" fillId="0" borderId="15" xfId="0" applyFont="1" applyBorder="1" applyAlignment="1">
      <alignment horizontal="center" vertical="center" wrapText="1"/>
    </xf>
    <xf numFmtId="0" fontId="22" fillId="0" borderId="15" xfId="0" applyFont="1" applyBorder="1" applyAlignment="1">
      <alignment horizontal="center" vertical="center"/>
    </xf>
    <xf numFmtId="0" fontId="22" fillId="0" borderId="11" xfId="0" applyFont="1" applyBorder="1" applyAlignment="1">
      <alignment horizontal="center" vertical="center" wrapText="1"/>
    </xf>
    <xf numFmtId="0" fontId="22" fillId="0" borderId="15" xfId="0" applyFont="1" applyBorder="1" applyAlignment="1">
      <alignment/>
    </xf>
    <xf numFmtId="0" fontId="22" fillId="0" borderId="12" xfId="0" applyFont="1" applyBorder="1" applyAlignment="1">
      <alignment horizontal="center" vertical="center" wrapText="1"/>
    </xf>
    <xf numFmtId="0" fontId="22" fillId="0" borderId="13" xfId="0" applyFont="1" applyBorder="1" applyAlignment="1">
      <alignment/>
    </xf>
    <xf numFmtId="0" fontId="22" fillId="0" borderId="14" xfId="0" applyFont="1" applyBorder="1" applyAlignment="1">
      <alignment/>
    </xf>
    <xf numFmtId="0" fontId="2" fillId="0" borderId="26" xfId="0" applyFont="1" applyBorder="1" applyAlignment="1">
      <alignment/>
    </xf>
    <xf numFmtId="0" fontId="13" fillId="0" borderId="11" xfId="0" applyFont="1" applyBorder="1" applyAlignment="1">
      <alignment horizontal="center" vertical="center" wrapText="1"/>
    </xf>
    <xf numFmtId="0" fontId="22" fillId="0" borderId="11" xfId="0" applyFont="1" applyBorder="1" applyAlignment="1">
      <alignment horizontal="center" vertical="center"/>
    </xf>
    <xf numFmtId="0" fontId="22" fillId="0" borderId="11" xfId="0" applyFont="1" applyBorder="1" applyAlignment="1">
      <alignment/>
    </xf>
    <xf numFmtId="0" fontId="22" fillId="0" borderId="12" xfId="0" applyFont="1" applyBorder="1" applyAlignment="1">
      <alignment/>
    </xf>
    <xf numFmtId="0" fontId="10" fillId="0" borderId="0" xfId="0" applyFont="1" applyBorder="1" applyAlignment="1">
      <alignment horizontal="center"/>
    </xf>
    <xf numFmtId="0" fontId="2" fillId="0" borderId="0" xfId="0" applyFont="1" applyFill="1" applyBorder="1" applyAlignment="1">
      <alignment horizontal="center" wrapText="1"/>
    </xf>
    <xf numFmtId="0" fontId="2"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1"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8" fillId="0" borderId="0" xfId="53" applyFont="1">
      <alignment/>
      <protection/>
    </xf>
    <xf numFmtId="0" fontId="18" fillId="0" borderId="0" xfId="53" applyFont="1" applyAlignment="1">
      <alignment horizontal="right"/>
      <protection/>
    </xf>
    <xf numFmtId="0" fontId="1" fillId="0" borderId="0" xfId="53" applyFont="1">
      <alignment/>
      <protection/>
    </xf>
    <xf numFmtId="0" fontId="9" fillId="0" borderId="0" xfId="53" applyFont="1">
      <alignment/>
      <protection/>
    </xf>
    <xf numFmtId="0" fontId="13" fillId="0" borderId="0" xfId="53" applyFont="1">
      <alignment/>
      <protection/>
    </xf>
    <xf numFmtId="0" fontId="12" fillId="0" borderId="0" xfId="53" applyFont="1" applyAlignment="1">
      <alignment vertical="center"/>
      <protection/>
    </xf>
    <xf numFmtId="0" fontId="19" fillId="0" borderId="18" xfId="53" applyFont="1" applyBorder="1" applyAlignment="1">
      <alignment horizontal="center" vertical="center" wrapText="1"/>
      <protection/>
    </xf>
    <xf numFmtId="0" fontId="19" fillId="0" borderId="17" xfId="53" applyFont="1" applyBorder="1" applyAlignment="1">
      <alignment horizontal="center" vertical="center" wrapText="1"/>
      <protection/>
    </xf>
    <xf numFmtId="0" fontId="19" fillId="0" borderId="16" xfId="53" applyFont="1" applyBorder="1" applyAlignment="1">
      <alignment horizontal="center" vertical="center" wrapText="1"/>
      <protection/>
    </xf>
    <xf numFmtId="0" fontId="19" fillId="0" borderId="11" xfId="53" applyFont="1" applyBorder="1" applyAlignment="1">
      <alignment vertical="center" wrapText="1"/>
      <protection/>
    </xf>
    <xf numFmtId="0" fontId="19" fillId="0" borderId="12" xfId="53" applyFont="1" applyBorder="1" applyAlignment="1">
      <alignment vertical="center" wrapText="1"/>
      <protection/>
    </xf>
    <xf numFmtId="0" fontId="9" fillId="0" borderId="0" xfId="53" applyFont="1" applyAlignment="1">
      <alignment vertical="top"/>
      <protection/>
    </xf>
    <xf numFmtId="0" fontId="9" fillId="0" borderId="0" xfId="53" applyFont="1">
      <alignment/>
      <protection/>
    </xf>
    <xf numFmtId="0" fontId="9" fillId="0" borderId="0" xfId="53" applyFont="1" applyAlignment="1">
      <alignment horizontal="center"/>
      <protection/>
    </xf>
    <xf numFmtId="0" fontId="19" fillId="32" borderId="11" xfId="53" applyFont="1" applyFill="1" applyBorder="1" applyAlignment="1">
      <alignment vertical="center" wrapText="1"/>
      <protection/>
    </xf>
    <xf numFmtId="0" fontId="13" fillId="0" borderId="0" xfId="53" applyFont="1" applyAlignment="1">
      <alignment horizontal="right"/>
      <protection/>
    </xf>
    <xf numFmtId="3" fontId="11" fillId="0" borderId="15" xfId="0" applyNumberFormat="1" applyFont="1" applyFill="1" applyBorder="1" applyAlignment="1">
      <alignment horizontal="center" vertical="center"/>
    </xf>
    <xf numFmtId="3" fontId="2" fillId="0" borderId="10" xfId="0" applyNumberFormat="1" applyFont="1" applyBorder="1" applyAlignment="1">
      <alignment/>
    </xf>
    <xf numFmtId="3" fontId="2" fillId="0" borderId="13" xfId="0" applyNumberFormat="1" applyFont="1" applyBorder="1" applyAlignment="1">
      <alignment/>
    </xf>
    <xf numFmtId="3" fontId="11" fillId="0" borderId="10" xfId="0" applyNumberFormat="1" applyFont="1" applyBorder="1" applyAlignment="1">
      <alignment horizontal="right" vertical="center" wrapText="1"/>
    </xf>
    <xf numFmtId="3" fontId="11" fillId="0" borderId="10" xfId="0" applyNumberFormat="1" applyFont="1" applyFill="1" applyBorder="1" applyAlignment="1" applyProtection="1">
      <alignment horizontal="right" vertical="center"/>
      <protection/>
    </xf>
    <xf numFmtId="3" fontId="2" fillId="0" borderId="10" xfId="0" applyNumberFormat="1" applyFont="1" applyBorder="1" applyAlignment="1">
      <alignment horizontal="center" vertical="center" wrapText="1"/>
    </xf>
    <xf numFmtId="3" fontId="2" fillId="0" borderId="32" xfId="0" applyNumberFormat="1" applyFont="1" applyBorder="1" applyAlignment="1">
      <alignment/>
    </xf>
    <xf numFmtId="3" fontId="2" fillId="0" borderId="33" xfId="0" applyNumberFormat="1" applyFont="1" applyBorder="1" applyAlignment="1">
      <alignment/>
    </xf>
    <xf numFmtId="0" fontId="13" fillId="0" borderId="0" xfId="53" applyFont="1" applyAlignment="1">
      <alignment wrapText="1"/>
      <protection/>
    </xf>
    <xf numFmtId="0" fontId="10"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0" xfId="0" applyFont="1" applyAlignment="1">
      <alignment horizontal="center" wrapText="1"/>
    </xf>
    <xf numFmtId="0" fontId="2" fillId="0" borderId="32" xfId="0" applyFont="1" applyBorder="1" applyAlignment="1">
      <alignment/>
    </xf>
    <xf numFmtId="49" fontId="14" fillId="32" borderId="34" xfId="0" applyNumberFormat="1" applyFont="1" applyFill="1" applyBorder="1" applyAlignment="1" applyProtection="1">
      <alignment horizontal="center" vertical="center" wrapText="1"/>
      <protection/>
    </xf>
    <xf numFmtId="49" fontId="14" fillId="32" borderId="35" xfId="0" applyNumberFormat="1" applyFont="1" applyFill="1" applyBorder="1" applyAlignment="1" applyProtection="1">
      <alignment horizontal="center" vertical="center" wrapText="1"/>
      <protection/>
    </xf>
    <xf numFmtId="0" fontId="23" fillId="0" borderId="0" xfId="0" applyFont="1" applyAlignment="1">
      <alignment/>
    </xf>
    <xf numFmtId="0" fontId="1" fillId="0" borderId="0" xfId="0" applyFont="1" applyAlignment="1">
      <alignment horizontal="left"/>
    </xf>
    <xf numFmtId="49" fontId="2" fillId="0" borderId="10" xfId="0" applyNumberFormat="1" applyFont="1" applyBorder="1" applyAlignment="1">
      <alignment horizontal="center" vertical="center"/>
    </xf>
    <xf numFmtId="0" fontId="25" fillId="0" borderId="10" xfId="0" applyFont="1" applyBorder="1" applyAlignment="1">
      <alignment horizontal="center" vertical="top" wrapText="1"/>
    </xf>
    <xf numFmtId="4" fontId="8" fillId="0" borderId="10" xfId="0" applyNumberFormat="1" applyFont="1" applyBorder="1" applyAlignment="1">
      <alignment/>
    </xf>
    <xf numFmtId="0" fontId="8" fillId="0" borderId="10" xfId="0" applyFont="1" applyBorder="1" applyAlignment="1">
      <alignment horizontal="right" vertical="top" wrapText="1"/>
    </xf>
    <xf numFmtId="0" fontId="8" fillId="0" borderId="10" xfId="0" applyFont="1" applyBorder="1" applyAlignment="1">
      <alignment/>
    </xf>
    <xf numFmtId="0" fontId="25" fillId="0" borderId="10" xfId="0" applyFont="1" applyBorder="1" applyAlignment="1">
      <alignment horizontal="center"/>
    </xf>
    <xf numFmtId="4" fontId="8" fillId="0" borderId="17" xfId="0" applyNumberFormat="1" applyFont="1" applyBorder="1" applyAlignment="1">
      <alignment vertical="top" wrapText="1"/>
    </xf>
    <xf numFmtId="4" fontId="8" fillId="0" borderId="32" xfId="0" applyNumberFormat="1" applyFont="1" applyBorder="1" applyAlignment="1">
      <alignment/>
    </xf>
    <xf numFmtId="4" fontId="8" fillId="0" borderId="10" xfId="0" applyNumberFormat="1" applyFont="1" applyBorder="1" applyAlignment="1">
      <alignment vertical="top" wrapText="1"/>
    </xf>
    <xf numFmtId="0" fontId="8" fillId="0" borderId="10" xfId="0" applyFont="1" applyBorder="1" applyAlignment="1">
      <alignment vertical="top" wrapText="1"/>
    </xf>
    <xf numFmtId="4" fontId="8" fillId="0" borderId="10" xfId="0" applyNumberFormat="1" applyFont="1" applyBorder="1" applyAlignment="1">
      <alignment/>
    </xf>
    <xf numFmtId="2" fontId="8" fillId="0" borderId="10" xfId="0" applyNumberFormat="1" applyFont="1" applyBorder="1" applyAlignment="1">
      <alignment/>
    </xf>
    <xf numFmtId="0" fontId="2" fillId="0" borderId="10" xfId="0" applyFont="1" applyBorder="1" applyAlignment="1">
      <alignment/>
    </xf>
    <xf numFmtId="4" fontId="8" fillId="0" borderId="10" xfId="0" applyNumberFormat="1" applyFont="1" applyBorder="1" applyAlignment="1">
      <alignment horizontal="right" vertical="top" wrapText="1"/>
    </xf>
    <xf numFmtId="4" fontId="8" fillId="0" borderId="10" xfId="0" applyNumberFormat="1" applyFont="1" applyBorder="1" applyAlignment="1">
      <alignment horizontal="center" vertical="top" wrapText="1"/>
    </xf>
    <xf numFmtId="49" fontId="8" fillId="0" borderId="10" xfId="0" applyNumberFormat="1" applyFont="1" applyBorder="1" applyAlignment="1">
      <alignment vertical="top" wrapText="1"/>
    </xf>
    <xf numFmtId="49" fontId="8" fillId="0" borderId="10" xfId="0" applyNumberFormat="1" applyFont="1" applyBorder="1" applyAlignment="1" applyProtection="1">
      <alignment vertical="top" wrapText="1"/>
      <protection locked="0"/>
    </xf>
    <xf numFmtId="4" fontId="8" fillId="0" borderId="10" xfId="0" applyNumberFormat="1" applyFont="1" applyBorder="1" applyAlignment="1">
      <alignment horizontal="right" wrapText="1"/>
    </xf>
    <xf numFmtId="0" fontId="25" fillId="0" borderId="10" xfId="0" applyFont="1" applyBorder="1" applyAlignment="1">
      <alignment/>
    </xf>
    <xf numFmtId="0" fontId="8" fillId="0" borderId="10" xfId="0" applyFont="1" applyBorder="1" applyAlignment="1">
      <alignment wrapText="1"/>
    </xf>
    <xf numFmtId="4" fontId="8" fillId="0" borderId="10" xfId="0" applyNumberFormat="1" applyFont="1" applyBorder="1" applyAlignment="1">
      <alignment wrapText="1"/>
    </xf>
    <xf numFmtId="0" fontId="8" fillId="0" borderId="10" xfId="0" applyFont="1" applyBorder="1" applyAlignment="1">
      <alignment horizontal="justify" vertical="top" wrapText="1"/>
    </xf>
    <xf numFmtId="0" fontId="25" fillId="0" borderId="10" xfId="0" applyFont="1" applyBorder="1" applyAlignment="1">
      <alignment horizontal="justify" vertical="top" wrapText="1"/>
    </xf>
    <xf numFmtId="4" fontId="8" fillId="0" borderId="10" xfId="0" applyNumberFormat="1" applyFont="1" applyBorder="1" applyAlignment="1">
      <alignment horizont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xf>
    <xf numFmtId="0" fontId="10" fillId="0" borderId="10" xfId="0" applyFont="1" applyFill="1" applyBorder="1" applyAlignment="1">
      <alignment/>
    </xf>
    <xf numFmtId="4" fontId="10" fillId="0" borderId="0" xfId="0" applyNumberFormat="1" applyFont="1" applyBorder="1" applyAlignment="1">
      <alignment/>
    </xf>
    <xf numFmtId="4" fontId="10" fillId="0" borderId="0" xfId="0" applyNumberFormat="1" applyFont="1" applyAlignment="1">
      <alignment/>
    </xf>
    <xf numFmtId="0" fontId="26" fillId="0" borderId="0" xfId="0" applyFont="1" applyAlignment="1">
      <alignment/>
    </xf>
    <xf numFmtId="4" fontId="2" fillId="0" borderId="15" xfId="0" applyNumberFormat="1" applyFont="1" applyBorder="1" applyAlignment="1">
      <alignment/>
    </xf>
    <xf numFmtId="0" fontId="2" fillId="0" borderId="14" xfId="0" applyFont="1" applyBorder="1" applyAlignment="1">
      <alignment horizontal="right"/>
    </xf>
    <xf numFmtId="3" fontId="27" fillId="0" borderId="10" xfId="0" applyNumberFormat="1" applyFont="1" applyBorder="1" applyAlignment="1">
      <alignment horizontal="right" vertical="center" wrapText="1"/>
    </xf>
    <xf numFmtId="3" fontId="27" fillId="0" borderId="10" xfId="0" applyNumberFormat="1" applyFont="1" applyFill="1" applyBorder="1" applyAlignment="1" applyProtection="1">
      <alignment horizontal="right" vertical="center"/>
      <protection locked="0"/>
    </xf>
    <xf numFmtId="3" fontId="27" fillId="0" borderId="10" xfId="0" applyNumberFormat="1" applyFont="1" applyFill="1" applyBorder="1" applyAlignment="1" applyProtection="1">
      <alignment horizontal="right" vertical="center"/>
      <protection/>
    </xf>
    <xf numFmtId="0" fontId="12" fillId="0" borderId="0" xfId="53" applyFont="1" applyAlignment="1">
      <alignment horizontal="center"/>
      <protection/>
    </xf>
    <xf numFmtId="3" fontId="0" fillId="0" borderId="0" xfId="0" applyNumberFormat="1" applyAlignment="1">
      <alignment/>
    </xf>
    <xf numFmtId="0" fontId="10" fillId="0" borderId="11" xfId="0" applyFont="1" applyBorder="1" applyAlignment="1">
      <alignment/>
    </xf>
    <xf numFmtId="0" fontId="10" fillId="0" borderId="10" xfId="0" applyFont="1" applyBorder="1" applyAlignment="1">
      <alignment/>
    </xf>
    <xf numFmtId="4" fontId="10" fillId="0" borderId="10" xfId="0" applyNumberFormat="1" applyFont="1" applyBorder="1" applyAlignment="1">
      <alignment/>
    </xf>
    <xf numFmtId="0" fontId="10" fillId="0" borderId="15" xfId="0" applyFont="1" applyBorder="1" applyAlignment="1">
      <alignment/>
    </xf>
    <xf numFmtId="0" fontId="5" fillId="0" borderId="11" xfId="0" applyFont="1" applyBorder="1" applyAlignment="1">
      <alignment/>
    </xf>
    <xf numFmtId="0" fontId="5" fillId="0" borderId="10" xfId="0" applyFont="1" applyBorder="1" applyAlignment="1">
      <alignment/>
    </xf>
    <xf numFmtId="0" fontId="5" fillId="0" borderId="12" xfId="0" applyFont="1" applyBorder="1" applyAlignment="1">
      <alignment/>
    </xf>
    <xf numFmtId="0" fontId="10" fillId="0" borderId="13" xfId="0" applyFont="1" applyBorder="1" applyAlignment="1">
      <alignment/>
    </xf>
    <xf numFmtId="0" fontId="10" fillId="0" borderId="14" xfId="0" applyFont="1" applyBorder="1" applyAlignment="1">
      <alignment/>
    </xf>
    <xf numFmtId="0" fontId="28" fillId="0" borderId="28" xfId="0" applyFont="1" applyBorder="1" applyAlignment="1">
      <alignment/>
    </xf>
    <xf numFmtId="0" fontId="28" fillId="0" borderId="22" xfId="0" applyFont="1" applyBorder="1" applyAlignment="1">
      <alignment/>
    </xf>
    <xf numFmtId="4" fontId="11" fillId="0" borderId="10" xfId="0" applyNumberFormat="1" applyFont="1" applyBorder="1" applyAlignment="1">
      <alignment/>
    </xf>
    <xf numFmtId="0" fontId="11" fillId="0" borderId="10" xfId="0" applyFont="1" applyBorder="1" applyAlignment="1">
      <alignment horizontal="right"/>
    </xf>
    <xf numFmtId="0" fontId="11" fillId="0" borderId="10" xfId="0" applyFont="1" applyBorder="1" applyAlignment="1">
      <alignment/>
    </xf>
    <xf numFmtId="10" fontId="11" fillId="0" borderId="10" xfId="0" applyNumberFormat="1" applyFont="1" applyBorder="1" applyAlignment="1">
      <alignment/>
    </xf>
    <xf numFmtId="0" fontId="11" fillId="0" borderId="13" xfId="0" applyFont="1" applyBorder="1" applyAlignment="1">
      <alignment/>
    </xf>
    <xf numFmtId="4" fontId="11" fillId="0" borderId="13" xfId="0" applyNumberFormat="1" applyFont="1" applyBorder="1" applyAlignment="1">
      <alignment/>
    </xf>
    <xf numFmtId="4" fontId="15" fillId="0" borderId="13" xfId="0" applyNumberFormat="1" applyFont="1" applyBorder="1" applyAlignment="1">
      <alignment/>
    </xf>
    <xf numFmtId="0" fontId="15" fillId="0" borderId="30" xfId="0" applyFont="1" applyBorder="1" applyAlignment="1">
      <alignment/>
    </xf>
    <xf numFmtId="4" fontId="15" fillId="0" borderId="36" xfId="0" applyNumberFormat="1" applyFont="1" applyBorder="1" applyAlignment="1">
      <alignment/>
    </xf>
    <xf numFmtId="0" fontId="29" fillId="0" borderId="13"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30" fillId="0" borderId="11" xfId="0" applyFont="1" applyBorder="1" applyAlignment="1">
      <alignment vertical="center" wrapText="1"/>
    </xf>
    <xf numFmtId="0" fontId="31" fillId="0" borderId="10" xfId="0" applyFont="1" applyBorder="1" applyAlignment="1">
      <alignment horizontal="center" vertical="center" wrapText="1"/>
    </xf>
    <xf numFmtId="0" fontId="31" fillId="0" borderId="11" xfId="0" applyFont="1" applyBorder="1" applyAlignment="1">
      <alignment vertical="center" wrapText="1"/>
    </xf>
    <xf numFmtId="0" fontId="30" fillId="0" borderId="12" xfId="0" applyFont="1" applyBorder="1" applyAlignment="1">
      <alignment vertical="center" wrapText="1"/>
    </xf>
    <xf numFmtId="0" fontId="31" fillId="0" borderId="13" xfId="0" applyFont="1" applyBorder="1" applyAlignment="1">
      <alignment horizontal="center" vertical="center" wrapText="1"/>
    </xf>
    <xf numFmtId="3" fontId="32" fillId="0" borderId="10" xfId="0" applyNumberFormat="1" applyFont="1" applyBorder="1" applyAlignment="1">
      <alignment horizontal="right" wrapText="1"/>
    </xf>
    <xf numFmtId="4" fontId="33" fillId="0" borderId="15" xfId="0" applyNumberFormat="1" applyFont="1" applyBorder="1" applyAlignment="1">
      <alignment horizontal="center" vertical="center" wrapText="1"/>
    </xf>
    <xf numFmtId="3" fontId="32" fillId="0" borderId="10" xfId="0" applyNumberFormat="1" applyFont="1" applyBorder="1" applyAlignment="1">
      <alignment horizontal="right"/>
    </xf>
    <xf numFmtId="3" fontId="32" fillId="0" borderId="13" xfId="0" applyNumberFormat="1" applyFont="1" applyBorder="1" applyAlignment="1">
      <alignment horizontal="right"/>
    </xf>
    <xf numFmtId="0" fontId="34" fillId="0" borderId="11" xfId="0" applyFont="1" applyFill="1" applyBorder="1" applyAlignment="1">
      <alignment horizontal="center" wrapText="1"/>
    </xf>
    <xf numFmtId="0" fontId="34" fillId="0" borderId="10" xfId="0" applyFont="1" applyFill="1" applyBorder="1" applyAlignment="1">
      <alignment wrapText="1"/>
    </xf>
    <xf numFmtId="0" fontId="34" fillId="0" borderId="10" xfId="0" applyFont="1" applyFill="1" applyBorder="1" applyAlignment="1">
      <alignment horizontal="center" wrapText="1"/>
    </xf>
    <xf numFmtId="3" fontId="34" fillId="0" borderId="10" xfId="0" applyNumberFormat="1" applyFont="1" applyBorder="1" applyAlignment="1">
      <alignment horizontal="right" vertical="center" wrapText="1"/>
    </xf>
    <xf numFmtId="3" fontId="34" fillId="0" borderId="15" xfId="0" applyNumberFormat="1" applyFont="1" applyBorder="1" applyAlignment="1">
      <alignment horizontal="center" vertical="center" wrapText="1"/>
    </xf>
    <xf numFmtId="0" fontId="34" fillId="32" borderId="11" xfId="0" applyFont="1" applyFill="1" applyBorder="1" applyAlignment="1">
      <alignment horizontal="center" wrapText="1"/>
    </xf>
    <xf numFmtId="0" fontId="34" fillId="32" borderId="10" xfId="0" applyFont="1" applyFill="1" applyBorder="1" applyAlignment="1">
      <alignment wrapText="1"/>
    </xf>
    <xf numFmtId="3" fontId="34" fillId="0" borderId="10" xfId="0" applyNumberFormat="1" applyFont="1" applyFill="1" applyBorder="1" applyAlignment="1">
      <alignment horizontal="right" wrapText="1"/>
    </xf>
    <xf numFmtId="4" fontId="34" fillId="0" borderId="15" xfId="0" applyNumberFormat="1" applyFont="1" applyFill="1" applyBorder="1" applyAlignment="1">
      <alignment horizontal="center" wrapText="1"/>
    </xf>
    <xf numFmtId="3" fontId="35" fillId="0" borderId="10" xfId="0" applyNumberFormat="1" applyFont="1" applyFill="1" applyBorder="1" applyAlignment="1">
      <alignment horizontal="right" vertical="center" wrapText="1"/>
    </xf>
    <xf numFmtId="0" fontId="35" fillId="0" borderId="11" xfId="0" applyFont="1" applyFill="1" applyBorder="1" applyAlignment="1">
      <alignment horizontal="center" wrapText="1"/>
    </xf>
    <xf numFmtId="0" fontId="35" fillId="0" borderId="10" xfId="0" applyFont="1" applyFill="1" applyBorder="1" applyAlignment="1">
      <alignment wrapText="1"/>
    </xf>
    <xf numFmtId="0" fontId="35" fillId="0" borderId="10" xfId="0" applyFont="1" applyFill="1" applyBorder="1" applyAlignment="1">
      <alignment horizontal="center" wrapText="1"/>
    </xf>
    <xf numFmtId="3" fontId="36" fillId="0" borderId="10" xfId="0" applyNumberFormat="1" applyFont="1" applyFill="1" applyBorder="1" applyAlignment="1">
      <alignment horizontal="right" vertical="center" wrapText="1"/>
    </xf>
    <xf numFmtId="3" fontId="34" fillId="0" borderId="10" xfId="0" applyNumberFormat="1" applyFont="1" applyFill="1" applyBorder="1" applyAlignment="1">
      <alignment horizontal="right" vertical="center" wrapText="1"/>
    </xf>
    <xf numFmtId="3" fontId="35" fillId="0" borderId="10" xfId="0" applyNumberFormat="1" applyFont="1" applyFill="1" applyBorder="1" applyAlignment="1" quotePrefix="1">
      <alignment horizontal="right" vertical="center" wrapText="1"/>
    </xf>
    <xf numFmtId="0" fontId="35" fillId="0" borderId="0" xfId="0" applyFont="1" applyFill="1" applyAlignment="1">
      <alignment horizontal="left" vertical="center" wrapText="1"/>
    </xf>
    <xf numFmtId="3" fontId="35" fillId="0" borderId="10" xfId="0" applyNumberFormat="1" applyFont="1" applyFill="1" applyBorder="1" applyAlignment="1">
      <alignment horizontal="right"/>
    </xf>
    <xf numFmtId="3" fontId="34" fillId="0" borderId="10" xfId="0" applyNumberFormat="1" applyFont="1" applyFill="1" applyBorder="1" applyAlignment="1">
      <alignment horizontal="right"/>
    </xf>
    <xf numFmtId="3" fontId="35" fillId="0" borderId="37" xfId="0" applyNumberFormat="1" applyFont="1" applyFill="1" applyBorder="1" applyAlignment="1">
      <alignment horizontal="right"/>
    </xf>
    <xf numFmtId="0" fontId="35" fillId="33" borderId="11" xfId="0" applyFont="1" applyFill="1" applyBorder="1" applyAlignment="1">
      <alignment horizontal="center" wrapText="1"/>
    </xf>
    <xf numFmtId="0" fontId="35" fillId="33" borderId="10" xfId="0" applyFont="1" applyFill="1" applyBorder="1" applyAlignment="1">
      <alignment wrapText="1"/>
    </xf>
    <xf numFmtId="0" fontId="34" fillId="32" borderId="11" xfId="0" applyFont="1" applyFill="1" applyBorder="1" applyAlignment="1">
      <alignment wrapText="1"/>
    </xf>
    <xf numFmtId="0" fontId="34" fillId="32" borderId="10" xfId="0" applyFont="1" applyFill="1" applyBorder="1" applyAlignment="1">
      <alignment horizontal="left" wrapText="1"/>
    </xf>
    <xf numFmtId="0" fontId="35" fillId="0" borderId="10" xfId="0" applyFont="1" applyFill="1" applyBorder="1" applyAlignment="1">
      <alignment horizontal="left" wrapText="1"/>
    </xf>
    <xf numFmtId="4" fontId="34" fillId="0" borderId="15" xfId="0" applyNumberFormat="1" applyFont="1" applyFill="1" applyBorder="1" applyAlignment="1">
      <alignment horizontal="center"/>
    </xf>
    <xf numFmtId="0" fontId="35" fillId="0" borderId="11" xfId="0" applyFont="1" applyFill="1" applyBorder="1" applyAlignment="1">
      <alignment wrapText="1"/>
    </xf>
    <xf numFmtId="4" fontId="35" fillId="0" borderId="15" xfId="0" applyNumberFormat="1" applyFont="1" applyFill="1" applyBorder="1" applyAlignment="1">
      <alignment horizontal="center"/>
    </xf>
    <xf numFmtId="0" fontId="35" fillId="0" borderId="12" xfId="0" applyFont="1" applyFill="1" applyBorder="1" applyAlignment="1">
      <alignment wrapText="1"/>
    </xf>
    <xf numFmtId="0" fontId="35" fillId="0" borderId="13" xfId="0" applyFont="1" applyFill="1" applyBorder="1" applyAlignment="1">
      <alignment horizontal="left" wrapText="1"/>
    </xf>
    <xf numFmtId="0" fontId="35" fillId="0" borderId="13" xfId="0" applyFont="1" applyFill="1" applyBorder="1" applyAlignment="1">
      <alignment horizontal="center" wrapText="1"/>
    </xf>
    <xf numFmtId="3" fontId="35" fillId="0" borderId="13" xfId="0" applyNumberFormat="1" applyFont="1" applyFill="1" applyBorder="1" applyAlignment="1">
      <alignment horizontal="right"/>
    </xf>
    <xf numFmtId="4" fontId="35" fillId="0" borderId="14" xfId="0" applyNumberFormat="1" applyFont="1" applyFill="1" applyBorder="1" applyAlignment="1">
      <alignment horizontal="center"/>
    </xf>
    <xf numFmtId="0" fontId="15" fillId="0" borderId="23" xfId="0" applyFont="1" applyBorder="1" applyAlignment="1">
      <alignment horizontal="center" vertical="center" wrapText="1"/>
    </xf>
    <xf numFmtId="0" fontId="15" fillId="0" borderId="24" xfId="53" applyFont="1" applyBorder="1" applyAlignment="1">
      <alignment horizontal="center" vertical="center" wrapText="1"/>
      <protection/>
    </xf>
    <xf numFmtId="49" fontId="11" fillId="0" borderId="11" xfId="0" applyNumberFormat="1" applyFont="1" applyBorder="1" applyAlignment="1">
      <alignment horizontal="center" vertical="center"/>
    </xf>
    <xf numFmtId="0" fontId="15" fillId="0" borderId="10" xfId="0" applyFont="1" applyBorder="1" applyAlignment="1">
      <alignment horizontal="left" vertical="center"/>
    </xf>
    <xf numFmtId="0" fontId="11" fillId="0" borderId="15" xfId="0" applyFont="1" applyBorder="1" applyAlignment="1">
      <alignment/>
    </xf>
    <xf numFmtId="0" fontId="11" fillId="0" borderId="10" xfId="0" applyFont="1" applyBorder="1" applyAlignment="1">
      <alignment horizontal="left" vertical="center"/>
    </xf>
    <xf numFmtId="0" fontId="11" fillId="0" borderId="10" xfId="0" applyFont="1" applyBorder="1" applyAlignment="1">
      <alignment horizontal="center"/>
    </xf>
    <xf numFmtId="0" fontId="11" fillId="0" borderId="15" xfId="0" applyFont="1" applyBorder="1" applyAlignment="1">
      <alignment horizontal="center"/>
    </xf>
    <xf numFmtId="0" fontId="11" fillId="0" borderId="11" xfId="0" applyFont="1" applyBorder="1" applyAlignment="1">
      <alignment horizontal="center" vertical="center" wrapText="1"/>
    </xf>
    <xf numFmtId="0" fontId="11" fillId="0" borderId="10" xfId="0" applyFont="1" applyBorder="1" applyAlignment="1">
      <alignment horizontal="left" vertical="center" wrapText="1"/>
    </xf>
    <xf numFmtId="49" fontId="15" fillId="0" borderId="12" xfId="0" applyNumberFormat="1" applyFont="1" applyBorder="1" applyAlignment="1">
      <alignment horizontal="center" vertical="center"/>
    </xf>
    <xf numFmtId="0" fontId="15" fillId="0" borderId="13" xfId="0" applyFont="1" applyBorder="1" applyAlignment="1">
      <alignment horizontal="left" vertical="center"/>
    </xf>
    <xf numFmtId="0" fontId="15" fillId="0" borderId="13" xfId="0" applyFont="1" applyBorder="1" applyAlignment="1">
      <alignment horizontal="center"/>
    </xf>
    <xf numFmtId="0" fontId="15" fillId="0" borderId="14" xfId="0" applyFont="1" applyBorder="1" applyAlignment="1">
      <alignment horizontal="center"/>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4" fontId="32" fillId="0" borderId="13" xfId="0" applyNumberFormat="1" applyFont="1" applyBorder="1" applyAlignment="1">
      <alignment horizontal="center"/>
    </xf>
    <xf numFmtId="0" fontId="32" fillId="0" borderId="10" xfId="0" applyFont="1" applyBorder="1" applyAlignment="1">
      <alignment horizontal="center" vertical="center" wrapText="1"/>
    </xf>
    <xf numFmtId="0" fontId="32" fillId="0" borderId="15" xfId="0" applyFont="1" applyBorder="1" applyAlignment="1">
      <alignment horizontal="center" vertical="center" wrapText="1"/>
    </xf>
    <xf numFmtId="4" fontId="32" fillId="0" borderId="10" xfId="0" applyNumberFormat="1" applyFont="1" applyFill="1" applyBorder="1" applyAlignment="1">
      <alignment horizontal="center" vertical="center" wrapText="1"/>
    </xf>
    <xf numFmtId="4" fontId="32" fillId="0" borderId="15" xfId="0" applyNumberFormat="1" applyFont="1" applyFill="1" applyBorder="1" applyAlignment="1">
      <alignment horizontal="center" vertical="center" wrapText="1"/>
    </xf>
    <xf numFmtId="4" fontId="32" fillId="0" borderId="10" xfId="0" applyNumberFormat="1" applyFont="1" applyBorder="1" applyAlignment="1">
      <alignment horizontal="center"/>
    </xf>
    <xf numFmtId="4" fontId="32" fillId="0" borderId="32" xfId="0" applyNumberFormat="1" applyFont="1" applyBorder="1" applyAlignment="1">
      <alignment horizontal="center"/>
    </xf>
    <xf numFmtId="4" fontId="32" fillId="0" borderId="15" xfId="0" applyNumberFormat="1" applyFont="1" applyBorder="1" applyAlignment="1">
      <alignment horizontal="center"/>
    </xf>
    <xf numFmtId="4" fontId="32" fillId="0" borderId="38" xfId="0" applyNumberFormat="1" applyFont="1" applyBorder="1" applyAlignment="1">
      <alignment horizontal="center"/>
    </xf>
    <xf numFmtId="4" fontId="32" fillId="0" borderId="39" xfId="0" applyNumberFormat="1" applyFont="1" applyBorder="1" applyAlignment="1">
      <alignment horizontal="center"/>
    </xf>
    <xf numFmtId="4" fontId="32" fillId="0" borderId="14" xfId="0" applyNumberFormat="1" applyFont="1" applyBorder="1" applyAlignment="1">
      <alignment horizontal="center"/>
    </xf>
    <xf numFmtId="4" fontId="32" fillId="0" borderId="32" xfId="0" applyNumberFormat="1" applyFont="1" applyBorder="1" applyAlignment="1">
      <alignment/>
    </xf>
    <xf numFmtId="4" fontId="32" fillId="0" borderId="21" xfId="0" applyNumberFormat="1" applyFont="1" applyBorder="1" applyAlignment="1">
      <alignment/>
    </xf>
    <xf numFmtId="4" fontId="11" fillId="0" borderId="10" xfId="0" applyNumberFormat="1" applyFont="1" applyBorder="1" applyAlignment="1">
      <alignment horizontal="right" vertical="center" wrapText="1"/>
    </xf>
    <xf numFmtId="4" fontId="11" fillId="0" borderId="24" xfId="0" applyNumberFormat="1" applyFont="1" applyBorder="1" applyAlignment="1">
      <alignment horizontal="right" vertical="center" wrapText="1"/>
    </xf>
    <xf numFmtId="4" fontId="11" fillId="0" borderId="24"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Border="1" applyAlignment="1">
      <alignment vertical="center" wrapText="1"/>
    </xf>
    <xf numFmtId="4" fontId="11" fillId="0" borderId="13" xfId="0" applyNumberFormat="1" applyFont="1" applyBorder="1" applyAlignment="1">
      <alignment horizontal="right" vertical="center" wrapText="1"/>
    </xf>
    <xf numFmtId="4" fontId="11" fillId="0" borderId="13" xfId="0" applyNumberFormat="1" applyFont="1" applyBorder="1" applyAlignment="1">
      <alignment horizontal="center" vertical="center" wrapText="1"/>
    </xf>
    <xf numFmtId="4" fontId="11" fillId="0" borderId="19" xfId="0" applyNumberFormat="1" applyFont="1" applyBorder="1" applyAlignment="1">
      <alignment horizontal="center" vertical="center" wrapText="1"/>
    </xf>
    <xf numFmtId="4" fontId="11" fillId="0" borderId="40" xfId="0" applyNumberFormat="1" applyFont="1" applyBorder="1" applyAlignment="1">
      <alignment horizontal="center" vertical="center" wrapText="1"/>
    </xf>
    <xf numFmtId="4" fontId="15" fillId="0" borderId="10" xfId="0" applyNumberFormat="1" applyFont="1" applyBorder="1" applyAlignment="1">
      <alignment horizontal="center" vertical="center"/>
    </xf>
    <xf numFmtId="0" fontId="15" fillId="0" borderId="10" xfId="0" applyFont="1" applyBorder="1" applyAlignment="1">
      <alignment horizontal="center" vertical="center"/>
    </xf>
    <xf numFmtId="0" fontId="11" fillId="0" borderId="32" xfId="0" applyFont="1" applyBorder="1" applyAlignment="1">
      <alignment/>
    </xf>
    <xf numFmtId="4" fontId="11" fillId="0" borderId="10" xfId="0" applyNumberFormat="1" applyFont="1" applyBorder="1" applyAlignment="1">
      <alignment/>
    </xf>
    <xf numFmtId="0" fontId="15" fillId="32" borderId="10" xfId="53" applyFont="1" applyFill="1" applyBorder="1" applyAlignment="1">
      <alignment vertical="center" wrapText="1"/>
      <protection/>
    </xf>
    <xf numFmtId="0" fontId="15" fillId="32" borderId="10" xfId="53" applyFont="1" applyFill="1" applyBorder="1" applyAlignment="1">
      <alignment horizontal="center" vertical="center" wrapText="1"/>
      <protection/>
    </xf>
    <xf numFmtId="0" fontId="11" fillId="0" borderId="10" xfId="53" applyFont="1" applyBorder="1" applyAlignment="1">
      <alignment vertical="center" wrapText="1"/>
      <protection/>
    </xf>
    <xf numFmtId="0" fontId="11" fillId="0" borderId="10" xfId="53" applyFont="1" applyBorder="1" applyAlignment="1">
      <alignment horizontal="center" vertical="center" wrapText="1"/>
      <protection/>
    </xf>
    <xf numFmtId="3" fontId="11" fillId="0" borderId="10" xfId="53" applyNumberFormat="1" applyFont="1" applyBorder="1" applyAlignment="1">
      <alignment vertical="center" wrapText="1"/>
      <protection/>
    </xf>
    <xf numFmtId="3" fontId="11" fillId="0" borderId="15" xfId="53" applyNumberFormat="1" applyFont="1" applyBorder="1" applyAlignment="1">
      <alignment vertical="center" wrapText="1"/>
      <protection/>
    </xf>
    <xf numFmtId="3" fontId="11" fillId="32" borderId="10" xfId="53" applyNumberFormat="1" applyFont="1" applyFill="1" applyBorder="1" applyAlignment="1">
      <alignment vertical="center" wrapText="1"/>
      <protection/>
    </xf>
    <xf numFmtId="3" fontId="11" fillId="32" borderId="15" xfId="53" applyNumberFormat="1" applyFont="1" applyFill="1" applyBorder="1" applyAlignment="1">
      <alignment vertical="center" wrapText="1"/>
      <protection/>
    </xf>
    <xf numFmtId="0" fontId="11" fillId="0" borderId="32" xfId="53" applyFont="1" applyBorder="1" applyAlignment="1">
      <alignment horizontal="center" vertical="center" wrapText="1"/>
      <protection/>
    </xf>
    <xf numFmtId="0" fontId="11" fillId="0" borderId="32" xfId="53" applyFont="1" applyBorder="1" applyAlignment="1">
      <alignment vertical="center" wrapText="1"/>
      <protection/>
    </xf>
    <xf numFmtId="3" fontId="11" fillId="0" borderId="10" xfId="53" applyNumberFormat="1" applyFont="1" applyBorder="1" applyAlignment="1">
      <alignment horizontal="right" vertical="center" wrapText="1"/>
      <protection/>
    </xf>
    <xf numFmtId="3" fontId="11" fillId="0" borderId="15" xfId="53" applyNumberFormat="1" applyFont="1" applyBorder="1" applyAlignment="1">
      <alignment horizontal="right" vertical="center" wrapText="1"/>
      <protection/>
    </xf>
    <xf numFmtId="0" fontId="15" fillId="32" borderId="32" xfId="53" applyFont="1" applyFill="1" applyBorder="1" applyAlignment="1">
      <alignment horizontal="center" vertical="center" wrapText="1"/>
      <protection/>
    </xf>
    <xf numFmtId="0" fontId="11" fillId="0" borderId="10" xfId="53" applyFont="1" applyBorder="1" applyAlignment="1">
      <alignment horizontal="left" vertical="center" wrapText="1"/>
      <protection/>
    </xf>
    <xf numFmtId="0" fontId="11" fillId="0" borderId="13" xfId="53" applyFont="1" applyBorder="1" applyAlignment="1">
      <alignment vertical="center" wrapText="1"/>
      <protection/>
    </xf>
    <xf numFmtId="0" fontId="11" fillId="0" borderId="13" xfId="53" applyFont="1" applyBorder="1" applyAlignment="1">
      <alignment horizontal="center" vertical="center" wrapText="1"/>
      <protection/>
    </xf>
    <xf numFmtId="3" fontId="11" fillId="0" borderId="13" xfId="53" applyNumberFormat="1" applyFont="1" applyBorder="1" applyAlignment="1">
      <alignment vertical="center" wrapText="1"/>
      <protection/>
    </xf>
    <xf numFmtId="3" fontId="11" fillId="0" borderId="14" xfId="53" applyNumberFormat="1" applyFont="1" applyBorder="1" applyAlignment="1">
      <alignment vertical="center" wrapText="1"/>
      <protection/>
    </xf>
    <xf numFmtId="0" fontId="35" fillId="0" borderId="10" xfId="0" applyFont="1" applyFill="1" applyBorder="1" applyAlignment="1">
      <alignment horizontal="center" wrapText="1"/>
    </xf>
    <xf numFmtId="3" fontId="35" fillId="0" borderId="10" xfId="0" applyNumberFormat="1" applyFont="1" applyFill="1" applyBorder="1" applyAlignment="1">
      <alignment horizontal="right"/>
    </xf>
    <xf numFmtId="4" fontId="35" fillId="0" borderId="15" xfId="0" applyNumberFormat="1" applyFont="1" applyFill="1" applyBorder="1" applyAlignment="1">
      <alignment horizontal="center" wrapText="1"/>
    </xf>
    <xf numFmtId="3" fontId="35" fillId="0" borderId="10" xfId="0" applyNumberFormat="1" applyFont="1" applyFill="1" applyBorder="1" applyAlignment="1">
      <alignment horizontal="right" vertical="center" wrapText="1"/>
    </xf>
    <xf numFmtId="0" fontId="21" fillId="32" borderId="41" xfId="0" applyFont="1" applyFill="1" applyBorder="1" applyAlignment="1" applyProtection="1">
      <alignment horizontal="center" vertical="center" wrapText="1"/>
      <protection/>
    </xf>
    <xf numFmtId="49" fontId="14" fillId="32" borderId="42" xfId="0" applyNumberFormat="1" applyFont="1" applyFill="1" applyBorder="1" applyAlignment="1" applyProtection="1">
      <alignment horizontal="center" vertical="center" wrapText="1"/>
      <protection/>
    </xf>
    <xf numFmtId="196" fontId="35" fillId="0" borderId="10" xfId="0" applyNumberFormat="1" applyFont="1" applyFill="1" applyBorder="1" applyAlignment="1">
      <alignment/>
    </xf>
    <xf numFmtId="196" fontId="34" fillId="0" borderId="10" xfId="0" applyNumberFormat="1" applyFont="1" applyFill="1" applyBorder="1" applyAlignment="1">
      <alignment wrapText="1"/>
    </xf>
    <xf numFmtId="3" fontId="35" fillId="0" borderId="10" xfId="0" applyNumberFormat="1" applyFont="1" applyFill="1" applyBorder="1" applyAlignment="1">
      <alignment horizontal="right" wrapText="1"/>
    </xf>
    <xf numFmtId="3" fontId="35" fillId="0" borderId="10" xfId="0" applyNumberFormat="1" applyFont="1" applyFill="1" applyBorder="1" applyAlignment="1">
      <alignment horizontal="right" wrapText="1"/>
    </xf>
    <xf numFmtId="196" fontId="34" fillId="0" borderId="10" xfId="0" applyNumberFormat="1" applyFont="1" applyFill="1" applyBorder="1" applyAlignment="1">
      <alignment/>
    </xf>
    <xf numFmtId="196" fontId="32" fillId="0" borderId="10" xfId="0" applyNumberFormat="1" applyFont="1" applyFill="1" applyBorder="1" applyAlignment="1">
      <alignment horizontal="right" vertical="center" wrapText="1"/>
    </xf>
    <xf numFmtId="196" fontId="32" fillId="0" borderId="10" xfId="0" applyNumberFormat="1" applyFont="1" applyBorder="1" applyAlignment="1">
      <alignment horizontal="right" vertical="center" wrapText="1"/>
    </xf>
    <xf numFmtId="196" fontId="32" fillId="0" borderId="10" xfId="0" applyNumberFormat="1" applyFont="1" applyFill="1" applyBorder="1" applyAlignment="1">
      <alignment horizontal="right" vertical="center"/>
    </xf>
    <xf numFmtId="197" fontId="32" fillId="0" borderId="10" xfId="0" applyNumberFormat="1" applyFont="1" applyFill="1" applyBorder="1" applyAlignment="1">
      <alignment horizontal="right" vertical="center" wrapText="1"/>
    </xf>
    <xf numFmtId="3" fontId="32" fillId="0" borderId="10" xfId="0" applyNumberFormat="1" applyFont="1" applyBorder="1" applyAlignment="1">
      <alignment horizontal="right" wrapText="1"/>
    </xf>
    <xf numFmtId="3" fontId="32" fillId="0" borderId="10" xfId="0" applyNumberFormat="1" applyFont="1" applyBorder="1" applyAlignment="1">
      <alignment horizontal="right"/>
    </xf>
    <xf numFmtId="3" fontId="32" fillId="0" borderId="13" xfId="0" applyNumberFormat="1" applyFont="1" applyBorder="1" applyAlignment="1">
      <alignment horizontal="right"/>
    </xf>
    <xf numFmtId="3" fontId="35" fillId="0" borderId="10" xfId="0" applyNumberFormat="1" applyFont="1" applyFill="1" applyBorder="1" applyAlignment="1">
      <alignment wrapText="1"/>
    </xf>
    <xf numFmtId="4" fontId="34" fillId="0" borderId="15" xfId="0" applyNumberFormat="1" applyFont="1" applyFill="1" applyBorder="1" applyAlignment="1">
      <alignment horizontal="center" wrapText="1"/>
    </xf>
    <xf numFmtId="0" fontId="25" fillId="0" borderId="10" xfId="0" applyFont="1" applyBorder="1" applyAlignment="1">
      <alignment wrapText="1"/>
    </xf>
    <xf numFmtId="0" fontId="8" fillId="0" borderId="43" xfId="0" applyFont="1" applyBorder="1" applyAlignment="1">
      <alignment/>
    </xf>
    <xf numFmtId="4" fontId="8" fillId="0" borderId="32" xfId="0" applyNumberFormat="1" applyFont="1" applyBorder="1" applyAlignment="1">
      <alignment horizontal="right"/>
    </xf>
    <xf numFmtId="0" fontId="8" fillId="0" borderId="17" xfId="0" applyFont="1" applyBorder="1" applyAlignment="1">
      <alignment/>
    </xf>
    <xf numFmtId="4" fontId="8" fillId="0" borderId="17" xfId="0" applyNumberFormat="1" applyFont="1" applyBorder="1" applyAlignment="1">
      <alignment horizontal="right"/>
    </xf>
    <xf numFmtId="0" fontId="8" fillId="0" borderId="32" xfId="0" applyFont="1" applyBorder="1" applyAlignment="1">
      <alignment/>
    </xf>
    <xf numFmtId="4" fontId="8" fillId="0" borderId="43" xfId="0" applyNumberFormat="1" applyFont="1" applyBorder="1" applyAlignment="1">
      <alignment horizontal="right"/>
    </xf>
    <xf numFmtId="0" fontId="8" fillId="0" borderId="0" xfId="0" applyFont="1" applyAlignment="1">
      <alignment vertical="center"/>
    </xf>
    <xf numFmtId="0" fontId="8" fillId="0" borderId="32" xfId="0" applyFont="1" applyBorder="1" applyAlignment="1">
      <alignment horizontal="left"/>
    </xf>
    <xf numFmtId="0" fontId="8" fillId="0" borderId="17" xfId="0" applyFont="1" applyBorder="1" applyAlignment="1">
      <alignment horizontal="left"/>
    </xf>
    <xf numFmtId="0" fontId="8" fillId="0" borderId="32" xfId="0" applyFont="1" applyBorder="1" applyAlignment="1">
      <alignment horizontal="left" wrapText="1"/>
    </xf>
    <xf numFmtId="0" fontId="8" fillId="0" borderId="44" xfId="0" applyFont="1" applyBorder="1" applyAlignment="1">
      <alignment/>
    </xf>
    <xf numFmtId="0" fontId="8" fillId="0" borderId="0" xfId="0" applyFont="1" applyBorder="1" applyAlignment="1">
      <alignment/>
    </xf>
    <xf numFmtId="0" fontId="8" fillId="0" borderId="45" xfId="0" applyFont="1" applyBorder="1" applyAlignment="1">
      <alignment/>
    </xf>
    <xf numFmtId="0" fontId="8" fillId="0" borderId="10" xfId="0" applyFont="1" applyBorder="1" applyAlignment="1">
      <alignment horizontal="center"/>
    </xf>
    <xf numFmtId="0" fontId="8" fillId="0" borderId="10" xfId="0" applyFont="1" applyBorder="1" applyAlignment="1">
      <alignment horizontal="left" wrapText="1"/>
    </xf>
    <xf numFmtId="0" fontId="2" fillId="0" borderId="10" xfId="0" applyFont="1" applyBorder="1" applyAlignment="1">
      <alignment/>
    </xf>
    <xf numFmtId="0" fontId="2" fillId="0" borderId="10" xfId="0" applyFont="1" applyBorder="1" applyAlignment="1">
      <alignment horizontal="center"/>
    </xf>
    <xf numFmtId="0" fontId="0" fillId="0" borderId="0" xfId="0" applyFont="1" applyAlignment="1">
      <alignment/>
    </xf>
    <xf numFmtId="3" fontId="32" fillId="0" borderId="10" xfId="0" applyNumberFormat="1" applyFont="1" applyBorder="1" applyAlignment="1">
      <alignment horizontal="right" vertical="center" wrapText="1"/>
    </xf>
    <xf numFmtId="3" fontId="32" fillId="0" borderId="10" xfId="0" applyNumberFormat="1" applyFont="1" applyFill="1" applyBorder="1" applyAlignment="1" applyProtection="1">
      <alignment horizontal="right" vertical="center"/>
      <protection locked="0"/>
    </xf>
    <xf numFmtId="3" fontId="32" fillId="0" borderId="10" xfId="0" applyNumberFormat="1" applyFont="1" applyFill="1" applyBorder="1" applyAlignment="1" applyProtection="1">
      <alignment horizontal="right" vertical="center"/>
      <protection/>
    </xf>
    <xf numFmtId="3" fontId="32" fillId="0" borderId="10" xfId="0" applyNumberFormat="1" applyFont="1" applyFill="1" applyBorder="1" applyAlignment="1">
      <alignment horizontal="right" vertical="center"/>
    </xf>
    <xf numFmtId="3" fontId="32" fillId="0" borderId="10" xfId="0" applyNumberFormat="1" applyFont="1" applyBorder="1" applyAlignment="1">
      <alignment horizontal="right" vertical="center"/>
    </xf>
    <xf numFmtId="3" fontId="32" fillId="0" borderId="13" xfId="0" applyNumberFormat="1" applyFont="1" applyFill="1" applyBorder="1" applyAlignment="1">
      <alignment horizontal="right" vertical="center"/>
    </xf>
    <xf numFmtId="0" fontId="10" fillId="0" borderId="23" xfId="0" applyFont="1" applyFill="1" applyBorder="1" applyAlignment="1">
      <alignment horizontal="center" vertical="center"/>
    </xf>
    <xf numFmtId="0" fontId="5" fillId="0" borderId="24" xfId="0" applyFont="1" applyFill="1" applyBorder="1" applyAlignment="1">
      <alignment vertical="center" wrapText="1"/>
    </xf>
    <xf numFmtId="0" fontId="10" fillId="0" borderId="24" xfId="0" applyFont="1" applyFill="1" applyBorder="1" applyAlignment="1">
      <alignment horizontal="center" vertical="center"/>
    </xf>
    <xf numFmtId="3" fontId="11" fillId="0" borderId="24" xfId="0" applyNumberFormat="1" applyFont="1" applyBorder="1" applyAlignment="1">
      <alignment horizontal="right" vertical="center"/>
    </xf>
    <xf numFmtId="3" fontId="11" fillId="0" borderId="24" xfId="0" applyNumberFormat="1" applyFont="1" applyFill="1" applyBorder="1" applyAlignment="1">
      <alignment horizontal="right" vertical="center"/>
    </xf>
    <xf numFmtId="3" fontId="11" fillId="0" borderId="31" xfId="0" applyNumberFormat="1" applyFont="1" applyFill="1" applyBorder="1" applyAlignment="1">
      <alignment horizontal="center" vertical="center"/>
    </xf>
    <xf numFmtId="196" fontId="32" fillId="0" borderId="13" xfId="0" applyNumberFormat="1" applyFont="1" applyFill="1" applyBorder="1" applyAlignment="1">
      <alignment horizontal="right" vertical="center"/>
    </xf>
    <xf numFmtId="4" fontId="32" fillId="0" borderId="15" xfId="0" applyNumberFormat="1" applyFont="1" applyFill="1" applyBorder="1" applyAlignment="1">
      <alignment horizontal="center" vertical="center"/>
    </xf>
    <xf numFmtId="4" fontId="32" fillId="0" borderId="14" xfId="0" applyNumberFormat="1" applyFont="1" applyFill="1" applyBorder="1" applyAlignment="1">
      <alignment horizontal="center" vertical="center"/>
    </xf>
    <xf numFmtId="3" fontId="14" fillId="0" borderId="10" xfId="0" applyNumberFormat="1" applyFont="1" applyFill="1" applyBorder="1" applyAlignment="1">
      <alignment horizontal="right"/>
    </xf>
    <xf numFmtId="0" fontId="21" fillId="0" borderId="0" xfId="0" applyFont="1" applyAlignment="1">
      <alignment/>
    </xf>
    <xf numFmtId="3" fontId="21" fillId="0" borderId="10" xfId="0" applyNumberFormat="1" applyFont="1" applyBorder="1" applyAlignment="1">
      <alignment horizontal="right"/>
    </xf>
    <xf numFmtId="3" fontId="21" fillId="34" borderId="10" xfId="0" applyNumberFormat="1" applyFont="1" applyFill="1" applyBorder="1" applyAlignment="1">
      <alignment horizontal="right"/>
    </xf>
    <xf numFmtId="0" fontId="23" fillId="0" borderId="0" xfId="0" applyFont="1" applyBorder="1" applyAlignment="1">
      <alignment horizontal="right" vertical="center"/>
    </xf>
    <xf numFmtId="0" fontId="38" fillId="0" borderId="0" xfId="0" applyFont="1" applyFill="1" applyBorder="1" applyAlignment="1">
      <alignment/>
    </xf>
    <xf numFmtId="3" fontId="38" fillId="0" borderId="0" xfId="0" applyNumberFormat="1" applyFont="1" applyFill="1" applyBorder="1" applyAlignment="1">
      <alignment/>
    </xf>
    <xf numFmtId="0" fontId="0" fillId="0" borderId="0" xfId="0" applyFill="1" applyBorder="1" applyAlignment="1">
      <alignment/>
    </xf>
    <xf numFmtId="3" fontId="23" fillId="0" borderId="0" xfId="0" applyNumberFormat="1" applyFont="1" applyFill="1" applyBorder="1" applyAlignment="1">
      <alignment/>
    </xf>
    <xf numFmtId="0" fontId="21" fillId="0" borderId="46" xfId="0" applyFont="1" applyBorder="1" applyAlignment="1">
      <alignment/>
    </xf>
    <xf numFmtId="3" fontId="14" fillId="0" borderId="24" xfId="0" applyNumberFormat="1" applyFont="1" applyFill="1" applyBorder="1" applyAlignment="1">
      <alignment horizontal="right"/>
    </xf>
    <xf numFmtId="3" fontId="21" fillId="0" borderId="24" xfId="0" applyNumberFormat="1" applyFont="1" applyBorder="1" applyAlignment="1">
      <alignment horizontal="right"/>
    </xf>
    <xf numFmtId="3" fontId="2" fillId="0" borderId="0" xfId="0" applyNumberFormat="1" applyFont="1" applyAlignment="1">
      <alignment/>
    </xf>
    <xf numFmtId="3" fontId="32" fillId="0" borderId="32" xfId="0" applyNumberFormat="1" applyFont="1" applyBorder="1" applyAlignment="1">
      <alignment horizontal="right"/>
    </xf>
    <xf numFmtId="4" fontId="33" fillId="0" borderId="15" xfId="0" applyNumberFormat="1" applyFont="1" applyBorder="1" applyAlignment="1">
      <alignment horizontal="center" wrapText="1"/>
    </xf>
    <xf numFmtId="4" fontId="33" fillId="0" borderId="14" xfId="0" applyNumberFormat="1" applyFont="1" applyBorder="1" applyAlignment="1">
      <alignment horizontal="center" wrapText="1"/>
    </xf>
    <xf numFmtId="0" fontId="8" fillId="0" borderId="10" xfId="0" applyFont="1" applyBorder="1" applyAlignment="1">
      <alignment horizontal="right" wrapText="1"/>
    </xf>
    <xf numFmtId="4" fontId="2" fillId="0" borderId="10" xfId="0" applyNumberFormat="1" applyFont="1" applyBorder="1" applyAlignment="1">
      <alignment horizontal="center" wrapText="1"/>
    </xf>
    <xf numFmtId="4" fontId="2" fillId="0" borderId="10" xfId="0" applyNumberFormat="1" applyFont="1" applyBorder="1" applyAlignment="1">
      <alignment horizontal="center"/>
    </xf>
    <xf numFmtId="4" fontId="2" fillId="0" borderId="10" xfId="0" applyNumberFormat="1" applyFont="1" applyBorder="1" applyAlignment="1">
      <alignment/>
    </xf>
    <xf numFmtId="4" fontId="0" fillId="0" borderId="0" xfId="0" applyNumberFormat="1" applyAlignment="1">
      <alignment/>
    </xf>
    <xf numFmtId="3" fontId="0" fillId="0" borderId="0" xfId="0" applyNumberFormat="1" applyAlignment="1">
      <alignment horizontal="right"/>
    </xf>
    <xf numFmtId="3" fontId="1" fillId="0" borderId="0" xfId="0" applyNumberFormat="1" applyFont="1" applyAlignment="1">
      <alignment horizontal="right"/>
    </xf>
    <xf numFmtId="0" fontId="10" fillId="0" borderId="0" xfId="0" applyFont="1" applyAlignment="1">
      <alignment horizontal="righ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 fontId="11" fillId="0" borderId="31" xfId="0" applyNumberFormat="1" applyFont="1" applyBorder="1" applyAlignment="1">
      <alignment vertical="center" wrapText="1"/>
    </xf>
    <xf numFmtId="4" fontId="11" fillId="0" borderId="10" xfId="53" applyNumberFormat="1" applyFont="1" applyFill="1" applyBorder="1" applyAlignment="1">
      <alignment horizontal="right" vertical="center" wrapText="1"/>
      <protection/>
    </xf>
    <xf numFmtId="4" fontId="11" fillId="0" borderId="16" xfId="0" applyNumberFormat="1" applyFont="1" applyBorder="1" applyAlignment="1">
      <alignment vertical="center" wrapText="1"/>
    </xf>
    <xf numFmtId="3" fontId="11" fillId="0" borderId="10" xfId="0" applyNumberFormat="1" applyFont="1" applyBorder="1" applyAlignment="1">
      <alignment vertical="center" wrapText="1"/>
    </xf>
    <xf numFmtId="3" fontId="11" fillId="0" borderId="10" xfId="0" applyNumberFormat="1" applyFont="1" applyFill="1" applyBorder="1" applyAlignment="1">
      <alignment vertical="center" wrapText="1"/>
    </xf>
    <xf numFmtId="4" fontId="11" fillId="0" borderId="10" xfId="53" applyNumberFormat="1" applyFont="1" applyFill="1" applyBorder="1" applyAlignment="1">
      <alignment horizontal="right" vertical="center"/>
      <protection/>
    </xf>
    <xf numFmtId="4" fontId="11" fillId="0" borderId="13" xfId="0" applyNumberFormat="1" applyFont="1" applyBorder="1" applyAlignment="1">
      <alignment vertical="center" wrapText="1"/>
    </xf>
    <xf numFmtId="3" fontId="10" fillId="0" borderId="0" xfId="0" applyNumberFormat="1" applyFont="1" applyBorder="1" applyAlignment="1">
      <alignment horizontal="right" vertical="center" wrapText="1"/>
    </xf>
    <xf numFmtId="0" fontId="2" fillId="0" borderId="0" xfId="0" applyFont="1" applyBorder="1" applyAlignment="1">
      <alignment horizontal="left" vertical="center" wrapText="1"/>
    </xf>
    <xf numFmtId="3" fontId="2" fillId="0" borderId="0" xfId="0" applyNumberFormat="1" applyFont="1" applyBorder="1" applyAlignment="1">
      <alignment horizontal="right" vertical="center" wrapText="1"/>
    </xf>
    <xf numFmtId="4" fontId="11" fillId="0" borderId="33" xfId="53" applyNumberFormat="1" applyFont="1" applyFill="1" applyBorder="1" applyAlignment="1">
      <alignment horizontal="right" vertical="center" wrapText="1"/>
      <protection/>
    </xf>
    <xf numFmtId="2" fontId="11" fillId="0" borderId="16" xfId="0" applyNumberFormat="1" applyFont="1" applyBorder="1" applyAlignment="1">
      <alignment vertical="center" wrapText="1"/>
    </xf>
    <xf numFmtId="0" fontId="11" fillId="0" borderId="32" xfId="0" applyFont="1" applyBorder="1" applyAlignment="1">
      <alignment horizontal="center"/>
    </xf>
    <xf numFmtId="4" fontId="11" fillId="0" borderId="10" xfId="0" applyNumberFormat="1" applyFont="1" applyFill="1" applyBorder="1" applyAlignment="1">
      <alignment horizontal="right" vertical="center" wrapText="1"/>
    </xf>
    <xf numFmtId="0" fontId="18" fillId="0" borderId="47" xfId="0" applyFont="1" applyFill="1" applyBorder="1" applyAlignment="1">
      <alignment vertical="center" wrapText="1"/>
    </xf>
    <xf numFmtId="0" fontId="18" fillId="0" borderId="48" xfId="0" applyFont="1" applyFill="1" applyBorder="1" applyAlignment="1">
      <alignment vertical="center" wrapText="1"/>
    </xf>
    <xf numFmtId="0" fontId="12" fillId="0" borderId="48" xfId="0" applyFont="1" applyFill="1" applyBorder="1" applyAlignment="1">
      <alignment/>
    </xf>
    <xf numFmtId="0" fontId="18" fillId="0" borderId="48" xfId="0" applyFont="1" applyFill="1" applyBorder="1" applyAlignment="1">
      <alignment/>
    </xf>
    <xf numFmtId="0" fontId="18" fillId="0" borderId="48" xfId="0" applyFont="1" applyFill="1" applyBorder="1" applyAlignment="1">
      <alignment wrapText="1"/>
    </xf>
    <xf numFmtId="0" fontId="12" fillId="0" borderId="48" xfId="0" applyFont="1" applyFill="1" applyBorder="1" applyAlignment="1">
      <alignment wrapText="1"/>
    </xf>
    <xf numFmtId="3" fontId="11" fillId="0" borderId="10" xfId="53" applyNumberFormat="1" applyFont="1" applyFill="1" applyBorder="1" applyAlignment="1">
      <alignment vertical="center" wrapText="1"/>
      <protection/>
    </xf>
    <xf numFmtId="0" fontId="15" fillId="0" borderId="24" xfId="0" applyFont="1" applyBorder="1" applyAlignment="1">
      <alignment horizontal="center" vertical="center" wrapText="1"/>
    </xf>
    <xf numFmtId="0" fontId="1" fillId="0" borderId="24" xfId="0" applyFont="1" applyBorder="1" applyAlignment="1">
      <alignment horizontal="center" vertical="center"/>
    </xf>
    <xf numFmtId="0" fontId="11" fillId="0" borderId="10" xfId="0" applyNumberFormat="1" applyFont="1" applyBorder="1" applyAlignment="1">
      <alignment vertical="center" wrapText="1"/>
    </xf>
    <xf numFmtId="0" fontId="11" fillId="0" borderId="10" xfId="53" applyNumberFormat="1" applyFont="1" applyFill="1" applyBorder="1" applyAlignment="1">
      <alignment horizontal="right" vertical="center"/>
      <protection/>
    </xf>
    <xf numFmtId="49" fontId="10" fillId="33" borderId="49" xfId="53" applyNumberFormat="1" applyFont="1" applyFill="1" applyBorder="1" applyAlignment="1">
      <alignment horizontal="center"/>
      <protection/>
    </xf>
    <xf numFmtId="49" fontId="10" fillId="33" borderId="48" xfId="53" applyNumberFormat="1" applyFont="1" applyFill="1" applyBorder="1" applyAlignment="1">
      <alignment horizontal="center"/>
      <protection/>
    </xf>
    <xf numFmtId="49" fontId="10" fillId="33" borderId="50" xfId="53" applyNumberFormat="1" applyFont="1" applyFill="1" applyBorder="1" applyAlignment="1">
      <alignment horizontal="center"/>
      <protection/>
    </xf>
    <xf numFmtId="0" fontId="10" fillId="33" borderId="23" xfId="53" applyFont="1" applyFill="1" applyBorder="1" applyAlignment="1">
      <alignment horizontal="left" vertical="center" wrapText="1"/>
      <protection/>
    </xf>
    <xf numFmtId="4" fontId="11" fillId="0" borderId="24" xfId="0" applyNumberFormat="1" applyFont="1" applyBorder="1" applyAlignment="1">
      <alignment vertical="center" wrapText="1"/>
    </xf>
    <xf numFmtId="4" fontId="11" fillId="0" borderId="24" xfId="53" applyNumberFormat="1" applyFont="1" applyFill="1" applyBorder="1" applyAlignment="1">
      <alignment horizontal="right" vertical="center"/>
      <protection/>
    </xf>
    <xf numFmtId="0" fontId="10" fillId="33" borderId="11" xfId="53" applyFont="1" applyFill="1" applyBorder="1" applyAlignment="1">
      <alignment horizontal="left" vertical="center" wrapText="1"/>
      <protection/>
    </xf>
    <xf numFmtId="49" fontId="10" fillId="33" borderId="11" xfId="53" applyNumberFormat="1" applyFont="1" applyFill="1" applyBorder="1" applyAlignment="1">
      <alignment horizontal="center" vertical="center" wrapText="1"/>
      <protection/>
    </xf>
    <xf numFmtId="0" fontId="10" fillId="33" borderId="11" xfId="53" applyFont="1" applyFill="1" applyBorder="1" applyAlignment="1">
      <alignment/>
      <protection/>
    </xf>
    <xf numFmtId="0" fontId="10" fillId="33" borderId="11" xfId="53" applyFont="1" applyFill="1" applyBorder="1" applyAlignment="1">
      <alignment horizontal="left" wrapText="1"/>
      <protection/>
    </xf>
    <xf numFmtId="0" fontId="10" fillId="33" borderId="11" xfId="53" applyFont="1" applyFill="1" applyBorder="1" applyAlignment="1">
      <alignment wrapText="1"/>
      <protection/>
    </xf>
    <xf numFmtId="0" fontId="10" fillId="33" borderId="11" xfId="53" applyFont="1" applyFill="1" applyBorder="1" applyAlignment="1">
      <alignment horizontal="left"/>
      <protection/>
    </xf>
    <xf numFmtId="0" fontId="10" fillId="33" borderId="12" xfId="53" applyFont="1" applyFill="1" applyBorder="1" applyAlignment="1">
      <alignment horizontal="left" wrapText="1"/>
      <protection/>
    </xf>
    <xf numFmtId="4" fontId="11" fillId="0" borderId="36" xfId="0" applyNumberFormat="1" applyFont="1" applyBorder="1" applyAlignment="1">
      <alignment vertical="center" wrapText="1"/>
    </xf>
    <xf numFmtId="0" fontId="12" fillId="0" borderId="51" xfId="0"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0" fontId="12" fillId="0" borderId="32" xfId="0" applyFont="1" applyFill="1" applyBorder="1" applyAlignment="1">
      <alignment horizontal="center" vertical="center" wrapText="1"/>
    </xf>
    <xf numFmtId="4" fontId="11" fillId="0" borderId="24" xfId="0" applyNumberFormat="1" applyFont="1" applyFill="1" applyBorder="1" applyAlignment="1">
      <alignment horizontal="right" vertical="center" wrapText="1"/>
    </xf>
    <xf numFmtId="4" fontId="11" fillId="0" borderId="24" xfId="0" applyNumberFormat="1" applyFont="1" applyFill="1" applyBorder="1" applyAlignment="1">
      <alignment horizontal="center" vertical="center" wrapText="1"/>
    </xf>
    <xf numFmtId="4" fontId="11" fillId="0" borderId="31"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0" fontId="15" fillId="0" borderId="23" xfId="0" applyFont="1" applyBorder="1" applyAlignment="1">
      <alignment vertical="center" wrapText="1"/>
    </xf>
    <xf numFmtId="0" fontId="15" fillId="0" borderId="24" xfId="0" applyFont="1" applyBorder="1" applyAlignment="1">
      <alignment horizontal="center" vertical="center"/>
    </xf>
    <xf numFmtId="0" fontId="15" fillId="0" borderId="24" xfId="0" applyFont="1" applyBorder="1" applyAlignment="1">
      <alignment vertical="center" wrapText="1"/>
    </xf>
    <xf numFmtId="0" fontId="1" fillId="0" borderId="24" xfId="0" applyFont="1" applyBorder="1" applyAlignment="1">
      <alignment horizontal="center" vertical="center" wrapText="1"/>
    </xf>
    <xf numFmtId="0" fontId="1" fillId="0" borderId="31" xfId="0" applyFont="1" applyBorder="1" applyAlignment="1">
      <alignment horizontal="center" vertical="center" wrapText="1"/>
    </xf>
    <xf numFmtId="0" fontId="15" fillId="0" borderId="11" xfId="0" applyFont="1" applyBorder="1" applyAlignment="1">
      <alignment horizontal="center" vertical="center"/>
    </xf>
    <xf numFmtId="0" fontId="8" fillId="0" borderId="10" xfId="0" applyNumberFormat="1" applyFont="1" applyBorder="1" applyAlignment="1" applyProtection="1">
      <alignment vertical="top" wrapText="1"/>
      <protection locked="0"/>
    </xf>
    <xf numFmtId="0" fontId="8" fillId="0" borderId="10" xfId="0" applyFont="1" applyBorder="1" applyAlignment="1">
      <alignment horizontal="left"/>
    </xf>
    <xf numFmtId="49" fontId="14" fillId="32" borderId="41" xfId="0" applyNumberFormat="1" applyFont="1" applyFill="1" applyBorder="1" applyAlignment="1" applyProtection="1">
      <alignment horizontal="center" vertical="center" wrapText="1"/>
      <protection/>
    </xf>
    <xf numFmtId="3" fontId="32" fillId="0" borderId="52" xfId="0" applyNumberFormat="1" applyFont="1" applyBorder="1" applyAlignment="1">
      <alignment horizontal="right"/>
    </xf>
    <xf numFmtId="0" fontId="30" fillId="0" borderId="23" xfId="0" applyFont="1" applyBorder="1" applyAlignment="1">
      <alignment vertical="center" wrapText="1"/>
    </xf>
    <xf numFmtId="0" fontId="31" fillId="0" borderId="24" xfId="0" applyFont="1" applyBorder="1" applyAlignment="1">
      <alignment horizontal="center" vertical="center" wrapText="1"/>
    </xf>
    <xf numFmtId="3" fontId="29" fillId="0" borderId="24" xfId="0" applyNumberFormat="1" applyFont="1" applyBorder="1" applyAlignment="1">
      <alignment horizontal="right" vertical="center" wrapText="1"/>
    </xf>
    <xf numFmtId="3" fontId="29" fillId="0" borderId="31" xfId="0" applyNumberFormat="1" applyFont="1" applyBorder="1" applyAlignment="1">
      <alignment horizontal="center" vertical="center" wrapText="1"/>
    </xf>
    <xf numFmtId="0" fontId="13" fillId="0" borderId="24" xfId="53" applyFont="1" applyBorder="1" applyAlignment="1">
      <alignment horizontal="center" vertical="center" wrapText="1"/>
      <protection/>
    </xf>
    <xf numFmtId="0" fontId="13" fillId="0" borderId="13" xfId="53" applyFont="1" applyBorder="1" applyAlignment="1">
      <alignment horizontal="center" vertical="center" wrapText="1"/>
      <protection/>
    </xf>
    <xf numFmtId="0" fontId="13" fillId="0" borderId="53" xfId="53" applyFont="1" applyBorder="1" applyAlignment="1">
      <alignment horizontal="center" vertical="center" wrapText="1"/>
      <protection/>
    </xf>
    <xf numFmtId="0" fontId="13" fillId="0" borderId="36" xfId="53" applyFont="1" applyBorder="1" applyAlignment="1">
      <alignment horizontal="center" vertical="center" wrapText="1"/>
      <protection/>
    </xf>
    <xf numFmtId="0" fontId="13" fillId="0" borderId="23"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9" fillId="0" borderId="24" xfId="53" applyFont="1" applyBorder="1" applyAlignment="1">
      <alignment horizontal="center" vertical="center" wrapText="1"/>
      <protection/>
    </xf>
    <xf numFmtId="0" fontId="19" fillId="0" borderId="13" xfId="53" applyFont="1" applyBorder="1" applyAlignment="1">
      <alignment horizontal="center" vertical="center" wrapText="1"/>
      <protection/>
    </xf>
    <xf numFmtId="49" fontId="14" fillId="32" borderId="54" xfId="0" applyNumberFormat="1" applyFont="1" applyFill="1" applyBorder="1" applyAlignment="1" applyProtection="1">
      <alignment horizontal="center" vertical="center" wrapText="1"/>
      <protection/>
    </xf>
    <xf numFmtId="3" fontId="14" fillId="0" borderId="32" xfId="0" applyNumberFormat="1" applyFont="1" applyFill="1" applyBorder="1" applyAlignment="1">
      <alignment horizontal="right"/>
    </xf>
    <xf numFmtId="3" fontId="21" fillId="0" borderId="32" xfId="0" applyNumberFormat="1" applyFont="1" applyBorder="1" applyAlignment="1">
      <alignment horizontal="right"/>
    </xf>
    <xf numFmtId="3" fontId="21" fillId="34" borderId="32" xfId="0" applyNumberFormat="1" applyFont="1" applyFill="1" applyBorder="1" applyAlignment="1">
      <alignment horizontal="right"/>
    </xf>
    <xf numFmtId="0" fontId="21" fillId="0" borderId="55" xfId="0" applyFont="1" applyBorder="1" applyAlignment="1">
      <alignment/>
    </xf>
    <xf numFmtId="0" fontId="18" fillId="0" borderId="11" xfId="0" applyFont="1" applyFill="1" applyBorder="1" applyAlignment="1">
      <alignment wrapText="1"/>
    </xf>
    <xf numFmtId="0" fontId="21" fillId="0" borderId="10" xfId="0" applyFont="1" applyBorder="1" applyAlignment="1">
      <alignment horizontal="right"/>
    </xf>
    <xf numFmtId="0" fontId="18" fillId="0" borderId="20" xfId="0" applyFont="1" applyFill="1" applyBorder="1" applyAlignment="1">
      <alignment wrapText="1"/>
    </xf>
    <xf numFmtId="4" fontId="11" fillId="0" borderId="24" xfId="0" applyNumberFormat="1" applyFont="1" applyFill="1" applyBorder="1" applyAlignment="1">
      <alignment vertical="center" wrapText="1"/>
    </xf>
    <xf numFmtId="4" fontId="11" fillId="0" borderId="10" xfId="0" applyNumberFormat="1" applyFont="1" applyFill="1" applyBorder="1" applyAlignment="1">
      <alignment vertical="center" wrapText="1"/>
    </xf>
    <xf numFmtId="3" fontId="10" fillId="0" borderId="0" xfId="0" applyNumberFormat="1" applyFont="1" applyAlignment="1">
      <alignment horizontal="left" vertical="center" wrapText="1"/>
    </xf>
    <xf numFmtId="3" fontId="34" fillId="0" borderId="10" xfId="0" applyNumberFormat="1" applyFont="1" applyFill="1" applyBorder="1" applyAlignment="1">
      <alignment horizontal="right" wrapText="1"/>
    </xf>
    <xf numFmtId="196" fontId="10" fillId="0" borderId="0" xfId="0" applyNumberFormat="1" applyFont="1" applyAlignment="1">
      <alignment horizontal="left" vertical="center" wrapText="1"/>
    </xf>
    <xf numFmtId="3" fontId="34" fillId="0" borderId="10" xfId="0" applyNumberFormat="1" applyFont="1" applyBorder="1" applyAlignment="1">
      <alignment/>
    </xf>
    <xf numFmtId="3" fontId="34" fillId="0" borderId="15" xfId="0" applyNumberFormat="1" applyFont="1" applyBorder="1" applyAlignment="1">
      <alignment/>
    </xf>
    <xf numFmtId="3" fontId="34" fillId="0" borderId="56" xfId="0" applyNumberFormat="1" applyFont="1" applyBorder="1" applyAlignment="1">
      <alignment/>
    </xf>
    <xf numFmtId="3" fontId="39" fillId="0" borderId="16" xfId="0" applyNumberFormat="1" applyFont="1" applyBorder="1" applyAlignment="1">
      <alignment/>
    </xf>
    <xf numFmtId="3" fontId="39" fillId="0" borderId="57" xfId="0" applyNumberFormat="1" applyFont="1" applyBorder="1" applyAlignment="1">
      <alignment/>
    </xf>
    <xf numFmtId="3" fontId="32" fillId="0" borderId="11" xfId="0" applyNumberFormat="1" applyFont="1" applyBorder="1" applyAlignment="1">
      <alignment horizontal="right"/>
    </xf>
    <xf numFmtId="3" fontId="32" fillId="0" borderId="17" xfId="0" applyNumberFormat="1" applyFont="1" applyBorder="1" applyAlignment="1">
      <alignment horizontal="right"/>
    </xf>
    <xf numFmtId="3" fontId="32" fillId="0" borderId="12" xfId="0" applyNumberFormat="1" applyFont="1" applyBorder="1" applyAlignment="1">
      <alignment horizontal="right"/>
    </xf>
    <xf numFmtId="4" fontId="8" fillId="0" borderId="32" xfId="0" applyNumberFormat="1" applyFont="1" applyBorder="1" applyAlignment="1">
      <alignment/>
    </xf>
    <xf numFmtId="2" fontId="8" fillId="0" borderId="10" xfId="0" applyNumberFormat="1" applyFont="1" applyBorder="1" applyAlignment="1">
      <alignment/>
    </xf>
    <xf numFmtId="3" fontId="34" fillId="0" borderId="10" xfId="0" applyNumberFormat="1" applyFont="1" applyBorder="1" applyAlignment="1">
      <alignment horizontal="right"/>
    </xf>
    <xf numFmtId="3" fontId="34" fillId="0" borderId="43" xfId="0" applyNumberFormat="1" applyFont="1" applyBorder="1" applyAlignment="1">
      <alignment horizontal="right"/>
    </xf>
    <xf numFmtId="3" fontId="34" fillId="0" borderId="32" xfId="0" applyNumberFormat="1" applyFont="1" applyBorder="1" applyAlignment="1">
      <alignment horizontal="right"/>
    </xf>
    <xf numFmtId="3" fontId="39" fillId="0" borderId="10" xfId="0" applyNumberFormat="1" applyFont="1" applyBorder="1" applyAlignment="1">
      <alignment horizontal="right"/>
    </xf>
    <xf numFmtId="3" fontId="39" fillId="0" borderId="33" xfId="0" applyNumberFormat="1" applyFont="1" applyBorder="1" applyAlignment="1">
      <alignment horizontal="right"/>
    </xf>
    <xf numFmtId="3" fontId="34" fillId="0" borderId="10" xfId="0" applyNumberFormat="1" applyFont="1" applyFill="1" applyBorder="1" applyAlignment="1">
      <alignment horizontal="right"/>
    </xf>
    <xf numFmtId="3" fontId="35" fillId="0" borderId="15" xfId="0" applyNumberFormat="1" applyFont="1" applyBorder="1" applyAlignment="1">
      <alignment/>
    </xf>
    <xf numFmtId="3" fontId="35" fillId="0" borderId="10" xfId="0" applyNumberFormat="1" applyFont="1" applyBorder="1" applyAlignment="1">
      <alignment horizontal="right"/>
    </xf>
    <xf numFmtId="3" fontId="35" fillId="0" borderId="10" xfId="0" applyNumberFormat="1" applyFont="1" applyBorder="1" applyAlignment="1">
      <alignment/>
    </xf>
    <xf numFmtId="196" fontId="2" fillId="0" borderId="0" xfId="0" applyNumberFormat="1" applyFont="1" applyAlignment="1">
      <alignment vertical="center"/>
    </xf>
    <xf numFmtId="4" fontId="32" fillId="0" borderId="15" xfId="0" applyNumberFormat="1" applyFont="1" applyBorder="1" applyAlignment="1">
      <alignment horizontal="center" vertical="center" wrapText="1"/>
    </xf>
    <xf numFmtId="4" fontId="32" fillId="0" borderId="15" xfId="0" applyNumberFormat="1" applyFont="1" applyBorder="1" applyAlignment="1">
      <alignment horizontal="center" wrapText="1"/>
    </xf>
    <xf numFmtId="4" fontId="33" fillId="0" borderId="46" xfId="0" applyNumberFormat="1" applyFont="1" applyBorder="1" applyAlignment="1">
      <alignment horizontal="center" wrapText="1"/>
    </xf>
    <xf numFmtId="0" fontId="17" fillId="0" borderId="49"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37" xfId="0" applyFont="1" applyBorder="1" applyAlignment="1">
      <alignment horizontal="center" vertical="center" wrapText="1"/>
    </xf>
    <xf numFmtId="0" fontId="15" fillId="0" borderId="58" xfId="0" applyFont="1" applyBorder="1" applyAlignment="1">
      <alignment horizontal="center" vertical="center"/>
    </xf>
    <xf numFmtId="4" fontId="15" fillId="0" borderId="43" xfId="0" applyNumberFormat="1" applyFont="1" applyBorder="1" applyAlignment="1">
      <alignment horizontal="center" vertical="center"/>
    </xf>
    <xf numFmtId="0" fontId="15" fillId="0" borderId="43" xfId="0" applyFont="1" applyBorder="1" applyAlignment="1">
      <alignment horizontal="center" vertical="center"/>
    </xf>
    <xf numFmtId="0" fontId="11" fillId="0" borderId="43" xfId="0" applyFont="1" applyBorder="1" applyAlignment="1">
      <alignment horizontal="center"/>
    </xf>
    <xf numFmtId="0" fontId="11" fillId="0" borderId="43" xfId="0" applyFont="1" applyBorder="1" applyAlignment="1">
      <alignment/>
    </xf>
    <xf numFmtId="0" fontId="2" fillId="0" borderId="43" xfId="0" applyFont="1" applyBorder="1" applyAlignment="1">
      <alignment/>
    </xf>
    <xf numFmtId="0" fontId="15" fillId="0" borderId="12" xfId="0" applyFont="1" applyBorder="1" applyAlignment="1">
      <alignment horizontal="center" vertical="center"/>
    </xf>
    <xf numFmtId="4" fontId="15" fillId="0" borderId="13" xfId="0" applyNumberFormat="1" applyFont="1" applyBorder="1" applyAlignment="1">
      <alignment horizontal="center" vertical="center"/>
    </xf>
    <xf numFmtId="0" fontId="15" fillId="0" borderId="13" xfId="0" applyFont="1" applyBorder="1" applyAlignment="1">
      <alignment horizontal="center" vertical="center"/>
    </xf>
    <xf numFmtId="0" fontId="11" fillId="0" borderId="13" xfId="0" applyFont="1" applyBorder="1" applyAlignment="1">
      <alignment horizontal="center"/>
    </xf>
    <xf numFmtId="0" fontId="2" fillId="0" borderId="13" xfId="0" applyFont="1" applyBorder="1" applyAlignment="1">
      <alignment/>
    </xf>
    <xf numFmtId="4" fontId="11" fillId="0" borderId="10" xfId="0" applyNumberFormat="1" applyFont="1" applyBorder="1" applyAlignment="1">
      <alignment horizontal="right"/>
    </xf>
    <xf numFmtId="0" fontId="21" fillId="0" borderId="0" xfId="0" applyFont="1" applyFill="1" applyBorder="1" applyAlignment="1">
      <alignment horizontal="center" vertical="center" wrapText="1"/>
    </xf>
    <xf numFmtId="0" fontId="21" fillId="0" borderId="59" xfId="0" applyFont="1" applyFill="1" applyBorder="1" applyAlignment="1" applyProtection="1">
      <alignment horizontal="center" vertical="center" wrapText="1"/>
      <protection/>
    </xf>
    <xf numFmtId="0" fontId="21" fillId="0" borderId="24" xfId="0" applyFont="1" applyBorder="1" applyAlignment="1">
      <alignment horizontal="right"/>
    </xf>
    <xf numFmtId="0" fontId="21" fillId="0" borderId="24" xfId="0" applyNumberFormat="1" applyFont="1" applyBorder="1" applyAlignment="1">
      <alignment horizontal="right"/>
    </xf>
    <xf numFmtId="3" fontId="21" fillId="0" borderId="31" xfId="0" applyNumberFormat="1" applyFont="1" applyBorder="1" applyAlignment="1">
      <alignment horizontal="right"/>
    </xf>
    <xf numFmtId="3" fontId="21" fillId="0" borderId="0" xfId="0" applyNumberFormat="1" applyFont="1" applyAlignment="1">
      <alignment/>
    </xf>
    <xf numFmtId="0" fontId="21" fillId="0" borderId="60" xfId="0" applyFont="1" applyBorder="1" applyAlignment="1">
      <alignment horizontal="center" vertical="center"/>
    </xf>
    <xf numFmtId="0" fontId="21" fillId="0" borderId="10" xfId="0" applyNumberFormat="1" applyFont="1" applyBorder="1" applyAlignment="1">
      <alignment horizontal="right"/>
    </xf>
    <xf numFmtId="3" fontId="21" fillId="0" borderId="15" xfId="0" applyNumberFormat="1" applyFont="1" applyBorder="1" applyAlignment="1">
      <alignment horizontal="right"/>
    </xf>
    <xf numFmtId="0" fontId="21" fillId="0" borderId="0" xfId="0" applyFont="1" applyBorder="1" applyAlignment="1">
      <alignment horizontal="right"/>
    </xf>
    <xf numFmtId="0" fontId="21" fillId="0" borderId="60" xfId="0" applyFont="1" applyFill="1" applyBorder="1" applyAlignment="1" applyProtection="1">
      <alignment horizontal="center" vertical="center" wrapText="1"/>
      <protection/>
    </xf>
    <xf numFmtId="3" fontId="21" fillId="0" borderId="0" xfId="0" applyNumberFormat="1" applyFont="1" applyBorder="1" applyAlignment="1">
      <alignment horizontal="right"/>
    </xf>
    <xf numFmtId="0" fontId="21" fillId="0" borderId="17" xfId="0" applyNumberFormat="1" applyFont="1" applyBorder="1" applyAlignment="1">
      <alignment horizontal="right"/>
    </xf>
    <xf numFmtId="0" fontId="21" fillId="0" borderId="40" xfId="0" applyFont="1" applyFill="1" applyBorder="1" applyAlignment="1" applyProtection="1">
      <alignment horizontal="center" vertical="center" wrapText="1"/>
      <protection/>
    </xf>
    <xf numFmtId="0" fontId="21" fillId="0" borderId="0" xfId="0" applyFont="1" applyBorder="1" applyAlignment="1">
      <alignment/>
    </xf>
    <xf numFmtId="3" fontId="21" fillId="0" borderId="0" xfId="0" applyNumberFormat="1" applyFont="1" applyBorder="1" applyAlignment="1">
      <alignment/>
    </xf>
    <xf numFmtId="0" fontId="21" fillId="0" borderId="0" xfId="0" applyFont="1" applyFill="1" applyBorder="1" applyAlignment="1">
      <alignment horizontal="right" vertical="center"/>
    </xf>
    <xf numFmtId="0" fontId="21" fillId="0" borderId="0" xfId="0" applyFont="1" applyFill="1" applyBorder="1" applyAlignment="1">
      <alignment/>
    </xf>
    <xf numFmtId="0" fontId="9" fillId="0" borderId="0" xfId="0" applyFont="1" applyAlignment="1">
      <alignment vertical="center"/>
    </xf>
    <xf numFmtId="0" fontId="21" fillId="0" borderId="61" xfId="0" applyFont="1" applyBorder="1" applyAlignment="1">
      <alignment/>
    </xf>
    <xf numFmtId="0" fontId="21" fillId="0" borderId="61" xfId="0" applyFont="1" applyBorder="1" applyAlignment="1">
      <alignment horizontal="right"/>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3" fillId="0" borderId="62" xfId="0" applyFont="1" applyBorder="1" applyAlignment="1">
      <alignment vertical="center"/>
    </xf>
    <xf numFmtId="0" fontId="23" fillId="0" borderId="28" xfId="0" applyFont="1" applyBorder="1" applyAlignment="1">
      <alignment vertical="center"/>
    </xf>
    <xf numFmtId="3" fontId="4" fillId="0" borderId="29" xfId="0" applyNumberFormat="1" applyFont="1" applyFill="1" applyBorder="1" applyAlignment="1">
      <alignment horizontal="right"/>
    </xf>
    <xf numFmtId="3" fontId="38" fillId="0" borderId="29" xfId="0" applyNumberFormat="1" applyFont="1" applyFill="1" applyBorder="1" applyAlignment="1">
      <alignment/>
    </xf>
    <xf numFmtId="0" fontId="38" fillId="0" borderId="29" xfId="0" applyFont="1" applyFill="1" applyBorder="1" applyAlignment="1">
      <alignment/>
    </xf>
    <xf numFmtId="0" fontId="24" fillId="0" borderId="0" xfId="0" applyFont="1" applyAlignment="1">
      <alignment/>
    </xf>
    <xf numFmtId="0" fontId="21" fillId="35" borderId="63" xfId="0" applyFont="1" applyFill="1" applyBorder="1" applyAlignment="1">
      <alignment horizontal="right" vertical="center"/>
    </xf>
    <xf numFmtId="0" fontId="21" fillId="35" borderId="33" xfId="0" applyFont="1" applyFill="1" applyBorder="1" applyAlignment="1">
      <alignment horizontal="right" vertical="center"/>
    </xf>
    <xf numFmtId="0" fontId="21" fillId="35" borderId="33" xfId="0" applyFont="1" applyFill="1" applyBorder="1" applyAlignment="1">
      <alignment/>
    </xf>
    <xf numFmtId="3" fontId="23" fillId="35" borderId="33" xfId="0" applyNumberFormat="1" applyFont="1" applyFill="1" applyBorder="1" applyAlignment="1">
      <alignment/>
    </xf>
    <xf numFmtId="3" fontId="23" fillId="35" borderId="36" xfId="0" applyNumberFormat="1" applyFont="1" applyFill="1" applyBorder="1" applyAlignment="1">
      <alignment/>
    </xf>
    <xf numFmtId="0" fontId="21" fillId="0" borderId="13" xfId="0" applyFont="1" applyBorder="1" applyAlignment="1">
      <alignment horizontal="right"/>
    </xf>
    <xf numFmtId="0" fontId="21" fillId="0" borderId="13" xfId="0" applyNumberFormat="1" applyFont="1" applyBorder="1" applyAlignment="1">
      <alignment horizontal="right"/>
    </xf>
    <xf numFmtId="3" fontId="14" fillId="0" borderId="13" xfId="0" applyNumberFormat="1" applyFont="1" applyFill="1" applyBorder="1" applyAlignment="1">
      <alignment horizontal="right"/>
    </xf>
    <xf numFmtId="3" fontId="21" fillId="0" borderId="14" xfId="0" applyNumberFormat="1" applyFont="1" applyBorder="1" applyAlignment="1">
      <alignment horizontal="right"/>
    </xf>
    <xf numFmtId="0" fontId="23" fillId="0" borderId="60" xfId="0" applyFont="1" applyFill="1" applyBorder="1" applyAlignment="1" applyProtection="1">
      <alignment horizontal="center" vertical="center" wrapText="1"/>
      <protection/>
    </xf>
    <xf numFmtId="0" fontId="23" fillId="0" borderId="40" xfId="0" applyFont="1" applyFill="1" applyBorder="1" applyAlignment="1" applyProtection="1">
      <alignment horizontal="center" vertical="center" wrapText="1"/>
      <protection/>
    </xf>
    <xf numFmtId="0" fontId="18" fillId="0" borderId="12" xfId="0" applyFont="1" applyFill="1" applyBorder="1" applyAlignment="1">
      <alignment wrapText="1"/>
    </xf>
    <xf numFmtId="0" fontId="23" fillId="0" borderId="64" xfId="0" applyFont="1" applyFill="1" applyBorder="1" applyAlignment="1" applyProtection="1">
      <alignment horizontal="center" vertical="center" wrapText="1"/>
      <protection/>
    </xf>
    <xf numFmtId="0" fontId="0" fillId="0" borderId="35" xfId="0" applyFill="1" applyBorder="1" applyAlignment="1">
      <alignment/>
    </xf>
    <xf numFmtId="0" fontId="21" fillId="0" borderId="15" xfId="0" applyFont="1" applyBorder="1" applyAlignment="1">
      <alignment/>
    </xf>
    <xf numFmtId="0" fontId="21" fillId="0" borderId="21" xfId="0" applyFont="1" applyBorder="1" applyAlignment="1">
      <alignment/>
    </xf>
    <xf numFmtId="3" fontId="11" fillId="0" borderId="0" xfId="53" applyNumberFormat="1" applyFont="1" applyFill="1" applyBorder="1" applyAlignment="1">
      <alignment vertical="center" wrapText="1"/>
      <protection/>
    </xf>
    <xf numFmtId="0" fontId="10" fillId="0" borderId="0" xfId="0" applyFont="1" applyAlignment="1">
      <alignment horizontal="center"/>
    </xf>
    <xf numFmtId="0" fontId="2" fillId="0" borderId="0" xfId="0" applyFont="1" applyAlignment="1">
      <alignment horizontal="left"/>
    </xf>
    <xf numFmtId="0" fontId="16" fillId="0" borderId="0" xfId="0" applyFont="1" applyAlignment="1">
      <alignment horizontal="center"/>
    </xf>
    <xf numFmtId="0" fontId="1" fillId="0" borderId="23" xfId="0" applyFont="1" applyBorder="1" applyAlignment="1">
      <alignment horizontal="center" vertical="center" wrapText="1"/>
    </xf>
    <xf numFmtId="0" fontId="8" fillId="0" borderId="12" xfId="0" applyFont="1" applyBorder="1" applyAlignment="1">
      <alignment horizontal="center" vertical="center"/>
    </xf>
    <xf numFmtId="0" fontId="1" fillId="0" borderId="53"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24" xfId="0" applyFont="1" applyBorder="1" applyAlignment="1">
      <alignment horizontal="center" vertical="center" wrapText="1"/>
    </xf>
    <xf numFmtId="0" fontId="8" fillId="0" borderId="13" xfId="0" applyFont="1" applyBorder="1" applyAlignment="1">
      <alignment horizontal="center" vertical="center"/>
    </xf>
    <xf numFmtId="0" fontId="1" fillId="0" borderId="65"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3" fontId="5" fillId="0" borderId="68" xfId="0" applyNumberFormat="1" applyFont="1" applyFill="1" applyBorder="1" applyAlignment="1">
      <alignment horizontal="center" vertical="center" wrapText="1"/>
    </xf>
    <xf numFmtId="3" fontId="5" fillId="0" borderId="69" xfId="0" applyNumberFormat="1" applyFont="1" applyFill="1" applyBorder="1" applyAlignment="1">
      <alignment horizontal="center" vertical="center" wrapText="1"/>
    </xf>
    <xf numFmtId="0" fontId="5" fillId="0" borderId="65"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Alignment="1">
      <alignment horizontal="left"/>
    </xf>
    <xf numFmtId="0" fontId="2" fillId="0" borderId="0" xfId="0" applyFont="1" applyAlignment="1">
      <alignment horizontal="center"/>
    </xf>
    <xf numFmtId="0" fontId="16" fillId="0" borderId="0" xfId="0" applyFont="1" applyBorder="1" applyAlignment="1">
      <alignment horizontal="center" vertical="center" wrapText="1"/>
    </xf>
    <xf numFmtId="3" fontId="5" fillId="0" borderId="65" xfId="0" applyNumberFormat="1" applyFont="1" applyFill="1" applyBorder="1" applyAlignment="1">
      <alignment horizontal="center" vertical="center" wrapText="1"/>
    </xf>
    <xf numFmtId="3" fontId="5" fillId="0" borderId="33" xfId="0" applyNumberFormat="1" applyFont="1" applyFill="1" applyBorder="1" applyAlignment="1">
      <alignment horizontal="center" vertical="center" wrapText="1"/>
    </xf>
    <xf numFmtId="3" fontId="5" fillId="0" borderId="70" xfId="0" applyNumberFormat="1"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36" xfId="0" applyFont="1" applyBorder="1" applyAlignment="1">
      <alignment horizontal="center" vertical="center" wrapText="1"/>
    </xf>
    <xf numFmtId="190" fontId="5" fillId="0" borderId="23"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left"/>
    </xf>
    <xf numFmtId="0" fontId="29" fillId="0" borderId="53"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65" xfId="0" applyFont="1" applyBorder="1" applyAlignment="1">
      <alignment horizontal="center" vertical="center" wrapText="1"/>
    </xf>
    <xf numFmtId="0" fontId="29" fillId="0" borderId="33" xfId="0" applyFont="1" applyBorder="1" applyAlignment="1">
      <alignment horizontal="center" vertical="center" wrapText="1"/>
    </xf>
    <xf numFmtId="0" fontId="11" fillId="0" borderId="0" xfId="0" applyFont="1" applyAlignment="1">
      <alignment horizontal="left"/>
    </xf>
    <xf numFmtId="0" fontId="2" fillId="0" borderId="0" xfId="0" applyFont="1" applyAlignment="1">
      <alignment horizontal="center"/>
    </xf>
    <xf numFmtId="0" fontId="11" fillId="0" borderId="0" xfId="0" applyFont="1" applyAlignment="1">
      <alignment horizontal="center"/>
    </xf>
    <xf numFmtId="0" fontId="16" fillId="0" borderId="0" xfId="0" applyFont="1" applyAlignment="1">
      <alignment horizontal="center"/>
    </xf>
    <xf numFmtId="0" fontId="5" fillId="0" borderId="0" xfId="0" applyFont="1" applyAlignment="1">
      <alignment horizontal="center"/>
    </xf>
    <xf numFmtId="0" fontId="29" fillId="0" borderId="23"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24" xfId="0" applyFont="1" applyBorder="1" applyAlignment="1">
      <alignment horizontal="center" vertical="center" wrapText="1"/>
    </xf>
    <xf numFmtId="0" fontId="17" fillId="0" borderId="13" xfId="0" applyFont="1" applyBorder="1" applyAlignment="1">
      <alignment horizontal="center" vertical="center"/>
    </xf>
    <xf numFmtId="0" fontId="29" fillId="0" borderId="65"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66" xfId="0" applyFont="1" applyFill="1" applyBorder="1" applyAlignment="1">
      <alignment horizontal="center" vertical="center" wrapText="1"/>
    </xf>
    <xf numFmtId="0" fontId="29" fillId="0" borderId="67" xfId="0" applyFont="1" applyFill="1" applyBorder="1" applyAlignment="1">
      <alignment horizontal="center" vertical="center" wrapText="1"/>
    </xf>
    <xf numFmtId="0" fontId="2"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0" fontId="15" fillId="0" borderId="0" xfId="0" applyFont="1" applyAlignment="1">
      <alignment horizontal="center"/>
    </xf>
    <xf numFmtId="0" fontId="5" fillId="0" borderId="23" xfId="53" applyFont="1" applyBorder="1" applyAlignment="1">
      <alignment horizontal="center" vertical="center" wrapText="1"/>
      <protection/>
    </xf>
    <xf numFmtId="0" fontId="5" fillId="0" borderId="12" xfId="53" applyFont="1" applyBorder="1" applyAlignment="1">
      <alignment horizontal="center" vertical="center" wrapText="1"/>
      <protection/>
    </xf>
    <xf numFmtId="0" fontId="5" fillId="0" borderId="24"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66"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5" fillId="0" borderId="0" xfId="0" applyFont="1" applyAlignment="1">
      <alignment horizontal="left"/>
    </xf>
    <xf numFmtId="0" fontId="2" fillId="0" borderId="0" xfId="0" applyFont="1" applyBorder="1" applyAlignment="1">
      <alignment horizontal="center" vertical="center" wrapText="1"/>
    </xf>
    <xf numFmtId="0" fontId="11" fillId="0" borderId="0" xfId="0" applyFont="1" applyAlignment="1">
      <alignment horizontal="center"/>
    </xf>
    <xf numFmtId="0" fontId="5" fillId="0" borderId="0" xfId="0" applyFont="1" applyBorder="1" applyAlignment="1">
      <alignment horizontal="center"/>
    </xf>
    <xf numFmtId="0" fontId="15" fillId="0" borderId="2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65"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 fillId="0" borderId="0" xfId="0" applyFont="1" applyAlignment="1">
      <alignment horizontal="center"/>
    </xf>
    <xf numFmtId="0" fontId="2" fillId="0" borderId="32" xfId="0" applyFont="1" applyBorder="1" applyAlignment="1">
      <alignment horizontal="center" vertical="center"/>
    </xf>
    <xf numFmtId="0" fontId="2" fillId="0" borderId="43" xfId="0" applyFont="1" applyBorder="1" applyAlignment="1">
      <alignment horizontal="center" vertical="center"/>
    </xf>
    <xf numFmtId="0" fontId="2" fillId="0" borderId="17"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4" fontId="8" fillId="0" borderId="43" xfId="0" applyNumberFormat="1" applyFont="1" applyBorder="1" applyAlignment="1">
      <alignment horizontal="right"/>
    </xf>
    <xf numFmtId="4" fontId="8" fillId="0" borderId="17" xfId="0" applyNumberFormat="1" applyFont="1" applyBorder="1" applyAlignment="1">
      <alignment horizontal="right"/>
    </xf>
    <xf numFmtId="0" fontId="8" fillId="0" borderId="32" xfId="0" applyFont="1" applyBorder="1" applyAlignment="1">
      <alignment horizontal="center"/>
    </xf>
    <xf numFmtId="0" fontId="8" fillId="0" borderId="43" xfId="0" applyFont="1" applyBorder="1" applyAlignment="1">
      <alignment horizontal="center"/>
    </xf>
    <xf numFmtId="0" fontId="8" fillId="0" borderId="17" xfId="0" applyFont="1" applyBorder="1" applyAlignment="1">
      <alignment horizontal="center"/>
    </xf>
    <xf numFmtId="4" fontId="8" fillId="0" borderId="32" xfId="0" applyNumberFormat="1" applyFont="1" applyBorder="1" applyAlignment="1">
      <alignment horizontal="right"/>
    </xf>
    <xf numFmtId="0" fontId="2" fillId="0" borderId="10" xfId="0" applyFont="1" applyBorder="1" applyAlignment="1">
      <alignment horizontal="center" vertical="center" wrapText="1"/>
    </xf>
    <xf numFmtId="0" fontId="8" fillId="0" borderId="32" xfId="0" applyFont="1" applyBorder="1" applyAlignment="1">
      <alignment horizontal="center" vertical="center"/>
    </xf>
    <xf numFmtId="0" fontId="8" fillId="0" borderId="43" xfId="0" applyFont="1" applyBorder="1" applyAlignment="1">
      <alignment horizontal="center" vertical="center"/>
    </xf>
    <xf numFmtId="0" fontId="8" fillId="0" borderId="17" xfId="0" applyFont="1" applyBorder="1" applyAlignment="1">
      <alignment horizontal="center" vertical="center"/>
    </xf>
    <xf numFmtId="0" fontId="8" fillId="0" borderId="71" xfId="0" applyFont="1" applyBorder="1" applyAlignment="1">
      <alignment horizontal="center" vertical="center"/>
    </xf>
    <xf numFmtId="4" fontId="8" fillId="0" borderId="72" xfId="0" applyNumberFormat="1" applyFont="1" applyBorder="1" applyAlignment="1">
      <alignment horizontal="right"/>
    </xf>
    <xf numFmtId="4" fontId="8" fillId="0" borderId="71" xfId="0" applyNumberFormat="1" applyFont="1" applyBorder="1" applyAlignment="1">
      <alignment horizontal="right"/>
    </xf>
    <xf numFmtId="4" fontId="8" fillId="0" borderId="73" xfId="0" applyNumberFormat="1" applyFont="1" applyBorder="1" applyAlignment="1">
      <alignment horizontal="right"/>
    </xf>
    <xf numFmtId="0" fontId="25" fillId="0" borderId="37" xfId="0" applyFont="1" applyBorder="1" applyAlignment="1">
      <alignment horizontal="center" wrapText="1"/>
    </xf>
    <xf numFmtId="0" fontId="25" fillId="0" borderId="52" xfId="0" applyFont="1" applyBorder="1" applyAlignment="1">
      <alignment horizontal="center" wrapText="1"/>
    </xf>
    <xf numFmtId="200" fontId="8" fillId="0" borderId="32" xfId="0" applyNumberFormat="1" applyFont="1" applyBorder="1" applyAlignment="1">
      <alignment horizontal="right"/>
    </xf>
    <xf numFmtId="200" fontId="8" fillId="0" borderId="43" xfId="0" applyNumberFormat="1" applyFont="1" applyBorder="1" applyAlignment="1">
      <alignment horizontal="right"/>
    </xf>
    <xf numFmtId="200" fontId="8" fillId="0" borderId="17" xfId="0" applyNumberFormat="1" applyFont="1" applyBorder="1" applyAlignment="1">
      <alignment horizontal="right"/>
    </xf>
    <xf numFmtId="4" fontId="8" fillId="0" borderId="37" xfId="0" applyNumberFormat="1" applyFont="1" applyBorder="1" applyAlignment="1">
      <alignment horizontal="center"/>
    </xf>
    <xf numFmtId="4" fontId="8" fillId="0" borderId="74" xfId="0" applyNumberFormat="1" applyFont="1" applyBorder="1" applyAlignment="1">
      <alignment horizontal="center"/>
    </xf>
    <xf numFmtId="4" fontId="8" fillId="0" borderId="52" xfId="0" applyNumberFormat="1" applyFont="1" applyBorder="1" applyAlignment="1">
      <alignment horizontal="center"/>
    </xf>
    <xf numFmtId="4" fontId="2" fillId="0" borderId="32" xfId="0" applyNumberFormat="1" applyFont="1" applyBorder="1" applyAlignment="1">
      <alignment horizontal="center"/>
    </xf>
    <xf numFmtId="4" fontId="2" fillId="0" borderId="17" xfId="0" applyNumberFormat="1" applyFont="1" applyBorder="1" applyAlignment="1">
      <alignment horizontal="center"/>
    </xf>
    <xf numFmtId="4" fontId="0" fillId="0" borderId="32" xfId="0" applyNumberFormat="1" applyBorder="1" applyAlignment="1">
      <alignment horizontal="center"/>
    </xf>
    <xf numFmtId="4" fontId="0" fillId="0" borderId="17" xfId="0" applyNumberFormat="1" applyBorder="1" applyAlignment="1">
      <alignment horizontal="center"/>
    </xf>
    <xf numFmtId="4" fontId="0" fillId="0" borderId="43" xfId="0" applyNumberFormat="1" applyBorder="1" applyAlignment="1">
      <alignment horizontal="center"/>
    </xf>
    <xf numFmtId="4" fontId="2" fillId="0" borderId="10" xfId="0" applyNumberFormat="1" applyFont="1" applyBorder="1" applyAlignment="1">
      <alignment horizontal="center"/>
    </xf>
    <xf numFmtId="0" fontId="25" fillId="0" borderId="37" xfId="0" applyFont="1" applyBorder="1" applyAlignment="1">
      <alignment horizontal="left" wrapText="1"/>
    </xf>
    <xf numFmtId="0" fontId="25" fillId="0" borderId="74" xfId="0" applyFont="1" applyBorder="1" applyAlignment="1">
      <alignment horizontal="left" wrapText="1"/>
    </xf>
    <xf numFmtId="0" fontId="25" fillId="0" borderId="52" xfId="0" applyFont="1" applyBorder="1" applyAlignment="1">
      <alignment horizontal="left" wrapText="1"/>
    </xf>
    <xf numFmtId="0" fontId="0" fillId="0" borderId="0" xfId="0" applyFont="1" applyAlignment="1">
      <alignment horizontal="center"/>
    </xf>
    <xf numFmtId="0" fontId="0" fillId="0" borderId="0" xfId="0" applyAlignment="1">
      <alignment horizontal="center"/>
    </xf>
    <xf numFmtId="0" fontId="8" fillId="0" borderId="32" xfId="0" applyFont="1" applyBorder="1" applyAlignment="1">
      <alignment horizontal="left" wrapText="1"/>
    </xf>
    <xf numFmtId="0" fontId="8" fillId="0" borderId="17" xfId="0" applyFont="1" applyBorder="1" applyAlignment="1">
      <alignment horizontal="left" wrapText="1"/>
    </xf>
    <xf numFmtId="2" fontId="1" fillId="0" borderId="75"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54" xfId="0" applyNumberFormat="1" applyFont="1" applyBorder="1" applyAlignment="1">
      <alignment horizontal="center" vertical="center" wrapText="1"/>
    </xf>
    <xf numFmtId="2" fontId="1" fillId="0" borderId="76"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0" fontId="1" fillId="0" borderId="47"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2" fillId="0" borderId="0" xfId="0" applyFont="1" applyAlignment="1">
      <alignment horizontal="left"/>
    </xf>
    <xf numFmtId="0" fontId="1" fillId="0" borderId="0" xfId="0" applyFont="1" applyAlignment="1">
      <alignment horizontal="left"/>
    </xf>
    <xf numFmtId="0" fontId="15" fillId="0" borderId="0" xfId="0" applyFont="1" applyAlignment="1">
      <alignment horizontal="center" wrapText="1"/>
    </xf>
    <xf numFmtId="0" fontId="2" fillId="0" borderId="20" xfId="0" applyFont="1" applyBorder="1" applyAlignment="1">
      <alignment horizontal="left" vertical="center"/>
    </xf>
    <xf numFmtId="0" fontId="2" fillId="0" borderId="18" xfId="0" applyFont="1" applyBorder="1" applyAlignment="1">
      <alignment horizontal="left" vertical="center"/>
    </xf>
    <xf numFmtId="0" fontId="12" fillId="0" borderId="65"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22" fillId="0" borderId="77"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1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3" xfId="0" applyFont="1" applyBorder="1" applyAlignment="1">
      <alignment horizontal="center" vertical="center" wrapText="1"/>
    </xf>
    <xf numFmtId="0" fontId="1" fillId="0" borderId="0" xfId="0" applyFont="1" applyAlignment="1">
      <alignment horizontal="right"/>
    </xf>
    <xf numFmtId="0" fontId="1" fillId="0" borderId="23" xfId="0" applyFont="1" applyBorder="1" applyAlignment="1">
      <alignment horizontal="center" vertical="center" wrapText="1"/>
    </xf>
    <xf numFmtId="0" fontId="1" fillId="0" borderId="20" xfId="0" applyFont="1" applyBorder="1" applyAlignment="1">
      <alignment horizontal="center" vertical="center" wrapText="1"/>
    </xf>
    <xf numFmtId="0" fontId="12" fillId="0" borderId="66"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78" xfId="0" applyFont="1" applyFill="1" applyBorder="1" applyAlignment="1">
      <alignment horizontal="center" vertical="center" wrapText="1"/>
    </xf>
    <xf numFmtId="0" fontId="15" fillId="0" borderId="0" xfId="0" applyFont="1" applyAlignment="1">
      <alignment horizontal="center"/>
    </xf>
    <xf numFmtId="0" fontId="12" fillId="0" borderId="68" xfId="0" applyFont="1" applyBorder="1" applyAlignment="1">
      <alignment horizontal="center" vertical="center" wrapText="1"/>
    </xf>
    <xf numFmtId="0" fontId="12" fillId="0" borderId="79" xfId="0" applyFont="1" applyBorder="1" applyAlignment="1">
      <alignment horizontal="center" vertical="center" wrapText="1"/>
    </xf>
    <xf numFmtId="0" fontId="1" fillId="0" borderId="80" xfId="0" applyFont="1" applyBorder="1" applyAlignment="1">
      <alignment horizontal="center" wrapText="1" shrinkToFit="1"/>
    </xf>
    <xf numFmtId="0" fontId="1" fillId="0" borderId="81" xfId="0" applyFont="1" applyBorder="1" applyAlignment="1">
      <alignment horizontal="center" wrapText="1" shrinkToFit="1"/>
    </xf>
    <xf numFmtId="0" fontId="1" fillId="0" borderId="65" xfId="0" applyFont="1" applyBorder="1" applyAlignment="1">
      <alignment horizontal="center" vertical="center" wrapText="1" shrinkToFit="1"/>
    </xf>
    <xf numFmtId="0" fontId="1" fillId="0" borderId="33"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 fillId="0" borderId="6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66" xfId="0" applyFont="1" applyFill="1" applyBorder="1" applyAlignment="1">
      <alignment horizontal="center" vertical="center" wrapText="1"/>
    </xf>
    <xf numFmtId="0" fontId="10" fillId="0" borderId="32" xfId="0" applyFont="1" applyBorder="1" applyAlignment="1">
      <alignment horizontal="center" vertical="center"/>
    </xf>
    <xf numFmtId="0" fontId="10" fillId="0" borderId="43" xfId="0" applyFont="1" applyBorder="1" applyAlignment="1">
      <alignment horizontal="center" vertical="center"/>
    </xf>
    <xf numFmtId="0" fontId="10" fillId="0" borderId="17" xfId="0" applyFont="1" applyBorder="1" applyAlignment="1">
      <alignment horizontal="center" vertical="center"/>
    </xf>
    <xf numFmtId="0" fontId="2" fillId="0" borderId="0" xfId="0" applyFont="1" applyAlignment="1">
      <alignment horizontal="left" vertical="top"/>
    </xf>
    <xf numFmtId="0" fontId="10" fillId="0" borderId="10" xfId="0" applyFont="1" applyBorder="1" applyAlignment="1">
      <alignment horizontal="center" vertical="center"/>
    </xf>
    <xf numFmtId="0" fontId="21" fillId="32" borderId="75" xfId="0" applyFont="1" applyFill="1" applyBorder="1" applyAlignment="1">
      <alignment horizontal="center"/>
    </xf>
    <xf numFmtId="0" fontId="21" fillId="32" borderId="54" xfId="0" applyFont="1" applyFill="1" applyBorder="1" applyAlignment="1">
      <alignment horizontal="center"/>
    </xf>
    <xf numFmtId="0" fontId="21" fillId="32" borderId="26" xfId="0" applyFont="1" applyFill="1" applyBorder="1" applyAlignment="1">
      <alignment horizontal="center"/>
    </xf>
    <xf numFmtId="0" fontId="24" fillId="0" borderId="42" xfId="0" applyFont="1" applyBorder="1" applyAlignment="1">
      <alignment horizontal="center"/>
    </xf>
    <xf numFmtId="0" fontId="24" fillId="0" borderId="25" xfId="0" applyFont="1" applyBorder="1" applyAlignment="1">
      <alignment horizontal="center"/>
    </xf>
    <xf numFmtId="0" fontId="24" fillId="0" borderId="35" xfId="0" applyFont="1" applyBorder="1" applyAlignment="1">
      <alignment horizontal="center"/>
    </xf>
    <xf numFmtId="0" fontId="23" fillId="0" borderId="82" xfId="0" applyFont="1" applyBorder="1" applyAlignment="1">
      <alignment horizontal="right"/>
    </xf>
    <xf numFmtId="0" fontId="23" fillId="0" borderId="63" xfId="0" applyFont="1" applyBorder="1" applyAlignment="1">
      <alignment horizontal="right"/>
    </xf>
    <xf numFmtId="0" fontId="21" fillId="32" borderId="41" xfId="0" applyFont="1" applyFill="1" applyBorder="1" applyAlignment="1" applyProtection="1">
      <alignment horizontal="center" vertical="center" wrapText="1"/>
      <protection/>
    </xf>
    <xf numFmtId="0" fontId="21" fillId="32" borderId="83" xfId="0" applyFont="1" applyFill="1" applyBorder="1" applyAlignment="1" applyProtection="1">
      <alignment horizontal="center" vertical="center" wrapText="1"/>
      <protection/>
    </xf>
    <xf numFmtId="49" fontId="14" fillId="32" borderId="54" xfId="0" applyNumberFormat="1" applyFont="1" applyFill="1" applyBorder="1" applyAlignment="1" applyProtection="1">
      <alignment horizontal="center" vertical="center" wrapText="1"/>
      <protection/>
    </xf>
    <xf numFmtId="49" fontId="14" fillId="32" borderId="61" xfId="0" applyNumberFormat="1" applyFont="1" applyFill="1" applyBorder="1" applyAlignment="1" applyProtection="1">
      <alignment horizontal="center" vertical="center" wrapText="1"/>
      <protection/>
    </xf>
    <xf numFmtId="0" fontId="21" fillId="32" borderId="42" xfId="0" applyFont="1" applyFill="1" applyBorder="1" applyAlignment="1">
      <alignment horizontal="center"/>
    </xf>
    <xf numFmtId="0" fontId="21" fillId="32" borderId="35" xfId="0" applyFont="1" applyFill="1" applyBorder="1" applyAlignment="1">
      <alignment horizontal="center"/>
    </xf>
    <xf numFmtId="0" fontId="13" fillId="0" borderId="0" xfId="53" applyFont="1" applyAlignment="1">
      <alignment horizontal="left" wrapText="1"/>
      <protection/>
    </xf>
    <xf numFmtId="0" fontId="19" fillId="0" borderId="11" xfId="53" applyFont="1" applyBorder="1" applyAlignment="1">
      <alignment vertical="center" wrapText="1"/>
      <protection/>
    </xf>
    <xf numFmtId="0" fontId="11" fillId="0" borderId="32" xfId="53" applyFont="1" applyBorder="1" applyAlignment="1">
      <alignment horizontal="left" vertical="center" wrapText="1"/>
      <protection/>
    </xf>
    <xf numFmtId="0" fontId="11" fillId="0" borderId="17" xfId="53" applyFont="1" applyBorder="1" applyAlignment="1">
      <alignment horizontal="left" vertical="center" wrapText="1"/>
      <protection/>
    </xf>
    <xf numFmtId="0" fontId="11" fillId="0" borderId="10" xfId="53" applyFont="1" applyBorder="1" applyAlignment="1">
      <alignment horizontal="center" vertical="center" wrapText="1"/>
      <protection/>
    </xf>
    <xf numFmtId="3" fontId="11" fillId="0" borderId="10" xfId="53" applyNumberFormat="1" applyFont="1" applyBorder="1" applyAlignment="1">
      <alignment vertical="center" wrapText="1"/>
      <protection/>
    </xf>
    <xf numFmtId="3" fontId="11" fillId="32" borderId="10" xfId="53" applyNumberFormat="1" applyFont="1" applyFill="1" applyBorder="1" applyAlignment="1">
      <alignment horizontal="center" vertical="center" wrapText="1"/>
      <protection/>
    </xf>
    <xf numFmtId="0" fontId="9" fillId="0" borderId="0" xfId="53" applyFont="1" applyAlignment="1">
      <alignment horizontal="left"/>
      <protection/>
    </xf>
    <xf numFmtId="0" fontId="12" fillId="0" borderId="0" xfId="53" applyFont="1" applyAlignment="1">
      <alignment horizontal="left"/>
      <protection/>
    </xf>
    <xf numFmtId="3" fontId="11" fillId="0" borderId="15" xfId="53" applyNumberFormat="1" applyFont="1" applyBorder="1" applyAlignment="1">
      <alignment vertical="center" wrapText="1"/>
      <protection/>
    </xf>
    <xf numFmtId="3" fontId="11" fillId="32" borderId="15" xfId="53" applyNumberFormat="1" applyFont="1" applyFill="1" applyBorder="1" applyAlignment="1">
      <alignment horizontal="center" vertical="center" wrapText="1"/>
      <protection/>
    </xf>
    <xf numFmtId="3" fontId="11" fillId="0" borderId="10" xfId="53" applyNumberFormat="1" applyFont="1" applyFill="1" applyBorder="1" applyAlignment="1">
      <alignment vertical="center" wrapText="1"/>
      <protection/>
    </xf>
    <xf numFmtId="0" fontId="1" fillId="0" borderId="0" xfId="53" applyFont="1" applyAlignment="1">
      <alignment horizontal="center" vertical="center" wrapText="1"/>
      <protection/>
    </xf>
    <xf numFmtId="0" fontId="13" fillId="0" borderId="0" xfId="53" applyFont="1" applyAlignment="1">
      <alignment horizontal="center"/>
      <protection/>
    </xf>
    <xf numFmtId="0" fontId="19" fillId="32" borderId="20" xfId="53" applyFont="1" applyFill="1" applyBorder="1" applyAlignment="1">
      <alignment horizontal="left" vertical="center" wrapText="1"/>
      <protection/>
    </xf>
    <xf numFmtId="0" fontId="19" fillId="32" borderId="18" xfId="53" applyFont="1" applyFill="1" applyBorder="1" applyAlignment="1">
      <alignment horizontal="left" vertical="center" wrapText="1"/>
      <protection/>
    </xf>
    <xf numFmtId="0" fontId="15" fillId="32" borderId="10" xfId="53" applyFont="1" applyFill="1" applyBorder="1" applyAlignment="1">
      <alignment vertical="center" wrapText="1"/>
      <protection/>
    </xf>
    <xf numFmtId="0" fontId="15" fillId="32" borderId="10" xfId="53" applyFont="1" applyFill="1" applyBorder="1" applyAlignment="1">
      <alignment horizontal="center" vertical="center" wrapText="1"/>
      <protection/>
    </xf>
  </cellXfs>
  <cellStyles count="50">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obro" xfId="41"/>
    <cellStyle name="Hyperlink" xfId="42"/>
    <cellStyle name="Followed Hyperlink" xfId="43"/>
    <cellStyle name="Izlaz" xfId="44"/>
    <cellStyle name="Izračunavanje" xfId="45"/>
    <cellStyle name="Loše" xfId="46"/>
    <cellStyle name="Naslov" xfId="47"/>
    <cellStyle name="Naslov 1" xfId="48"/>
    <cellStyle name="Naslov 2" xfId="49"/>
    <cellStyle name="Naslov 3" xfId="50"/>
    <cellStyle name="Naslov 4" xfId="51"/>
    <cellStyle name="Neutralno" xfId="52"/>
    <cellStyle name="Normal 2" xfId="53"/>
    <cellStyle name="Povezana ćelija" xfId="54"/>
    <cellStyle name="Percent" xfId="55"/>
    <cellStyle name="Tekst objašnjenja" xfId="56"/>
    <cellStyle name="Tekst upozorenja" xfId="57"/>
    <cellStyle name="Ukupno"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N83"/>
  <sheetViews>
    <sheetView tabSelected="1" zoomScalePageLayoutView="0" workbookViewId="0" topLeftCell="A29">
      <selection activeCell="H54" sqref="H54"/>
    </sheetView>
  </sheetViews>
  <sheetFormatPr defaultColWidth="9.140625" defaultRowHeight="12.75"/>
  <cols>
    <col min="1" max="1" width="6.57421875" style="0" customWidth="1"/>
    <col min="2" max="2" width="64.28125" style="0" customWidth="1"/>
    <col min="3" max="4" width="13.7109375" style="0" customWidth="1"/>
    <col min="5" max="5" width="12.421875" style="0" customWidth="1"/>
    <col min="6" max="8" width="13.7109375" style="0" customWidth="1"/>
    <col min="9" max="9" width="13.7109375" style="0" hidden="1" customWidth="1"/>
    <col min="10" max="10" width="16.421875" style="0" customWidth="1"/>
    <col min="11" max="17" width="13.7109375" style="0" customWidth="1"/>
  </cols>
  <sheetData>
    <row r="1" spans="7:12" s="405" customFormat="1" ht="15.75" thickBot="1">
      <c r="G1" s="184" t="s">
        <v>571</v>
      </c>
      <c r="L1" s="184"/>
    </row>
    <row r="2" spans="1:12" s="405" customFormat="1" ht="19.5" thickBot="1">
      <c r="A2" s="758" t="s">
        <v>578</v>
      </c>
      <c r="B2" s="759"/>
      <c r="C2" s="759"/>
      <c r="D2" s="759"/>
      <c r="E2" s="759"/>
      <c r="F2" s="759"/>
      <c r="G2" s="760"/>
      <c r="H2" s="577"/>
      <c r="I2" s="577"/>
      <c r="J2" s="577"/>
      <c r="K2" s="577"/>
      <c r="L2" s="577"/>
    </row>
    <row r="3" spans="1:10" s="405" customFormat="1" ht="72" customHeight="1" thickBot="1">
      <c r="A3" s="354" t="s">
        <v>550</v>
      </c>
      <c r="B3" s="498" t="s">
        <v>660</v>
      </c>
      <c r="C3" s="484" t="s">
        <v>672</v>
      </c>
      <c r="D3" s="484" t="s">
        <v>661</v>
      </c>
      <c r="E3" s="484" t="s">
        <v>662</v>
      </c>
      <c r="F3" s="484" t="s">
        <v>663</v>
      </c>
      <c r="G3" s="484" t="s">
        <v>665</v>
      </c>
      <c r="I3" s="549"/>
      <c r="J3" s="549"/>
    </row>
    <row r="4" spans="1:10" s="405" customFormat="1" ht="15">
      <c r="A4" s="550">
        <v>1</v>
      </c>
      <c r="B4" s="444" t="s">
        <v>1103</v>
      </c>
      <c r="C4" s="551">
        <v>1</v>
      </c>
      <c r="D4" s="552">
        <v>2015</v>
      </c>
      <c r="E4" s="552">
        <v>2020</v>
      </c>
      <c r="F4" s="414">
        <f>C37+G4</f>
        <v>3496</v>
      </c>
      <c r="G4" s="553">
        <v>3006</v>
      </c>
      <c r="H4" s="554"/>
      <c r="I4" s="549"/>
      <c r="J4" s="549"/>
    </row>
    <row r="5" spans="1:10" s="405" customFormat="1" ht="19.5" customHeight="1">
      <c r="A5" s="555">
        <v>2</v>
      </c>
      <c r="B5" s="445" t="s">
        <v>1093</v>
      </c>
      <c r="C5" s="504">
        <v>1</v>
      </c>
      <c r="D5" s="556">
        <v>2015</v>
      </c>
      <c r="E5" s="556">
        <v>2020</v>
      </c>
      <c r="F5" s="404">
        <f>C38+G5</f>
        <v>8765</v>
      </c>
      <c r="G5" s="557">
        <v>5265</v>
      </c>
      <c r="H5" s="558"/>
      <c r="I5" s="558"/>
      <c r="J5" s="558"/>
    </row>
    <row r="6" spans="1:10" s="405" customFormat="1" ht="20.25" customHeight="1">
      <c r="A6" s="559">
        <v>3</v>
      </c>
      <c r="B6" s="446" t="s">
        <v>1146</v>
      </c>
      <c r="C6" s="504">
        <v>1</v>
      </c>
      <c r="D6" s="556">
        <v>2016</v>
      </c>
      <c r="E6" s="556">
        <v>2020</v>
      </c>
      <c r="F6" s="404">
        <f>C39+G6</f>
        <v>833</v>
      </c>
      <c r="G6" s="557">
        <v>633</v>
      </c>
      <c r="H6" s="560"/>
      <c r="I6" s="558"/>
      <c r="J6" s="558"/>
    </row>
    <row r="7" spans="1:10" s="405" customFormat="1" ht="15">
      <c r="A7" s="555">
        <v>4</v>
      </c>
      <c r="B7" s="446" t="s">
        <v>1094</v>
      </c>
      <c r="C7" s="504">
        <v>1</v>
      </c>
      <c r="D7" s="556">
        <v>2016</v>
      </c>
      <c r="E7" s="556">
        <v>2020</v>
      </c>
      <c r="F7" s="404">
        <f>C40+G7</f>
        <v>275</v>
      </c>
      <c r="G7" s="557">
        <v>235</v>
      </c>
      <c r="H7" s="560"/>
      <c r="I7" s="558"/>
      <c r="J7" s="558"/>
    </row>
    <row r="8" spans="1:10" s="405" customFormat="1" ht="15">
      <c r="A8" s="559">
        <v>5</v>
      </c>
      <c r="B8" s="445" t="s">
        <v>1095</v>
      </c>
      <c r="C8" s="504">
        <v>1</v>
      </c>
      <c r="D8" s="556">
        <v>2016</v>
      </c>
      <c r="E8" s="556">
        <v>2020</v>
      </c>
      <c r="F8" s="404">
        <f>C41+G8</f>
        <v>1302</v>
      </c>
      <c r="G8" s="557">
        <v>952</v>
      </c>
      <c r="H8" s="560"/>
      <c r="I8" s="558"/>
      <c r="J8" s="558"/>
    </row>
    <row r="9" spans="1:10" s="405" customFormat="1" ht="15">
      <c r="A9" s="555">
        <v>6</v>
      </c>
      <c r="B9" s="445" t="s">
        <v>1096</v>
      </c>
      <c r="C9" s="504">
        <v>1</v>
      </c>
      <c r="D9" s="556">
        <v>2017</v>
      </c>
      <c r="E9" s="556">
        <v>2020</v>
      </c>
      <c r="F9" s="404">
        <f>C42+G9</f>
        <v>501</v>
      </c>
      <c r="G9" s="557">
        <v>151</v>
      </c>
      <c r="H9" s="560"/>
      <c r="I9" s="558"/>
      <c r="J9" s="558"/>
    </row>
    <row r="10" spans="1:10" s="405" customFormat="1" ht="15">
      <c r="A10" s="559">
        <v>7</v>
      </c>
      <c r="B10" s="445" t="s">
        <v>1097</v>
      </c>
      <c r="C10" s="504">
        <v>1</v>
      </c>
      <c r="D10" s="556">
        <v>2017</v>
      </c>
      <c r="E10" s="556">
        <v>2020</v>
      </c>
      <c r="F10" s="404">
        <f>C43+G10</f>
        <v>1144</v>
      </c>
      <c r="G10" s="557">
        <v>654</v>
      </c>
      <c r="H10" s="560"/>
      <c r="I10" s="558"/>
      <c r="J10" s="558"/>
    </row>
    <row r="11" spans="1:10" s="405" customFormat="1" ht="15">
      <c r="A11" s="555">
        <v>8</v>
      </c>
      <c r="B11" s="447" t="s">
        <v>1147</v>
      </c>
      <c r="C11" s="504">
        <v>1</v>
      </c>
      <c r="D11" s="556">
        <v>2020</v>
      </c>
      <c r="E11" s="556">
        <v>2020</v>
      </c>
      <c r="F11" s="404">
        <f>C44+G11</f>
        <v>100</v>
      </c>
      <c r="G11" s="557">
        <v>0</v>
      </c>
      <c r="H11" s="560"/>
      <c r="I11" s="558"/>
      <c r="J11" s="558"/>
    </row>
    <row r="12" spans="1:14" s="405" customFormat="1" ht="15">
      <c r="A12" s="559">
        <v>9</v>
      </c>
      <c r="B12" s="446" t="s">
        <v>1100</v>
      </c>
      <c r="C12" s="504">
        <v>1</v>
      </c>
      <c r="D12" s="556">
        <v>2020</v>
      </c>
      <c r="E12" s="556">
        <v>2020</v>
      </c>
      <c r="F12" s="404">
        <f>C45+G12</f>
        <v>1900</v>
      </c>
      <c r="G12" s="557">
        <v>0</v>
      </c>
      <c r="H12" s="560"/>
      <c r="I12" s="558"/>
      <c r="J12" s="558"/>
      <c r="N12" s="554"/>
    </row>
    <row r="13" spans="1:14" s="405" customFormat="1" ht="15">
      <c r="A13" s="559">
        <v>10</v>
      </c>
      <c r="B13" s="446" t="s">
        <v>1098</v>
      </c>
      <c r="C13" s="504">
        <v>1</v>
      </c>
      <c r="D13" s="556">
        <v>2019</v>
      </c>
      <c r="E13" s="556">
        <v>2020</v>
      </c>
      <c r="F13" s="404">
        <f>C46+G13</f>
        <v>165</v>
      </c>
      <c r="G13" s="557">
        <v>65</v>
      </c>
      <c r="H13" s="560"/>
      <c r="I13" s="558"/>
      <c r="J13" s="558"/>
      <c r="N13" s="554"/>
    </row>
    <row r="14" spans="1:14" s="405" customFormat="1" ht="15">
      <c r="A14" s="559">
        <v>11</v>
      </c>
      <c r="B14" s="446" t="s">
        <v>1148</v>
      </c>
      <c r="C14" s="504">
        <v>1</v>
      </c>
      <c r="D14" s="556">
        <v>2020</v>
      </c>
      <c r="E14" s="561">
        <v>2020</v>
      </c>
      <c r="F14" s="404">
        <v>300</v>
      </c>
      <c r="G14" s="557">
        <v>0</v>
      </c>
      <c r="H14" s="560"/>
      <c r="I14" s="558"/>
      <c r="J14" s="558"/>
      <c r="N14" s="554"/>
    </row>
    <row r="15" spans="1:14" s="405" customFormat="1" ht="15">
      <c r="A15" s="559">
        <v>12</v>
      </c>
      <c r="B15" s="446" t="s">
        <v>1106</v>
      </c>
      <c r="C15" s="504">
        <v>1</v>
      </c>
      <c r="D15" s="556">
        <v>2019</v>
      </c>
      <c r="E15" s="556">
        <v>2020</v>
      </c>
      <c r="F15" s="404">
        <v>146</v>
      </c>
      <c r="G15" s="557">
        <v>36</v>
      </c>
      <c r="H15" s="560"/>
      <c r="I15" s="558"/>
      <c r="J15" s="558"/>
      <c r="N15" s="554"/>
    </row>
    <row r="16" spans="1:14" s="405" customFormat="1" ht="15">
      <c r="A16" s="559">
        <v>13</v>
      </c>
      <c r="B16" s="446" t="s">
        <v>1149</v>
      </c>
      <c r="C16" s="504">
        <v>1</v>
      </c>
      <c r="D16" s="556">
        <v>2019</v>
      </c>
      <c r="E16" s="561">
        <v>2020</v>
      </c>
      <c r="F16" s="404">
        <v>382</v>
      </c>
      <c r="G16" s="557">
        <v>82</v>
      </c>
      <c r="H16" s="560"/>
      <c r="I16" s="558"/>
      <c r="J16" s="558"/>
      <c r="N16" s="554"/>
    </row>
    <row r="17" spans="1:14" s="405" customFormat="1" ht="15">
      <c r="A17" s="559">
        <v>14</v>
      </c>
      <c r="B17" s="446" t="s">
        <v>1150</v>
      </c>
      <c r="C17" s="504">
        <v>1</v>
      </c>
      <c r="D17" s="556">
        <v>2020</v>
      </c>
      <c r="E17" s="556">
        <v>2020</v>
      </c>
      <c r="F17" s="404">
        <v>300</v>
      </c>
      <c r="G17" s="557">
        <v>0</v>
      </c>
      <c r="H17" s="560"/>
      <c r="I17" s="558"/>
      <c r="J17" s="558"/>
      <c r="N17" s="554"/>
    </row>
    <row r="18" spans="1:14" s="405" customFormat="1" ht="15">
      <c r="A18" s="559">
        <v>15</v>
      </c>
      <c r="B18" s="446" t="s">
        <v>1151</v>
      </c>
      <c r="C18" s="504">
        <v>1</v>
      </c>
      <c r="D18" s="556">
        <v>2020</v>
      </c>
      <c r="E18" s="561">
        <v>2020</v>
      </c>
      <c r="F18" s="404">
        <v>200</v>
      </c>
      <c r="G18" s="557">
        <v>0</v>
      </c>
      <c r="H18" s="560"/>
      <c r="I18" s="558"/>
      <c r="J18" s="558"/>
      <c r="N18" s="554"/>
    </row>
    <row r="19" spans="1:14" s="405" customFormat="1" ht="15">
      <c r="A19" s="559">
        <v>16</v>
      </c>
      <c r="B19" s="446" t="s">
        <v>1152</v>
      </c>
      <c r="C19" s="504">
        <v>1</v>
      </c>
      <c r="D19" s="556">
        <v>2020</v>
      </c>
      <c r="E19" s="556">
        <v>2020</v>
      </c>
      <c r="F19" s="404">
        <v>480</v>
      </c>
      <c r="G19" s="557">
        <v>0</v>
      </c>
      <c r="H19" s="560"/>
      <c r="I19" s="558"/>
      <c r="J19" s="558"/>
      <c r="N19" s="554"/>
    </row>
    <row r="20" spans="1:14" s="405" customFormat="1" ht="15">
      <c r="A20" s="559">
        <v>17</v>
      </c>
      <c r="B20" s="446" t="s">
        <v>1153</v>
      </c>
      <c r="C20" s="504">
        <v>1</v>
      </c>
      <c r="D20" s="556">
        <v>2016</v>
      </c>
      <c r="E20" s="561">
        <v>2020</v>
      </c>
      <c r="F20" s="404">
        <v>12132</v>
      </c>
      <c r="G20" s="557">
        <v>2132</v>
      </c>
      <c r="H20" s="560"/>
      <c r="I20" s="558"/>
      <c r="J20" s="558"/>
      <c r="N20" s="554"/>
    </row>
    <row r="21" spans="1:14" s="405" customFormat="1" ht="15">
      <c r="A21" s="555">
        <v>18</v>
      </c>
      <c r="B21" s="446" t="s">
        <v>1099</v>
      </c>
      <c r="C21" s="504">
        <v>1</v>
      </c>
      <c r="D21" s="556">
        <v>2017</v>
      </c>
      <c r="E21" s="556">
        <v>2020</v>
      </c>
      <c r="F21" s="404">
        <f>C54+G21</f>
        <v>534</v>
      </c>
      <c r="G21" s="557">
        <v>334</v>
      </c>
      <c r="H21" s="560"/>
      <c r="I21" s="558"/>
      <c r="J21" s="558"/>
      <c r="N21" s="554"/>
    </row>
    <row r="22" spans="1:14" s="405" customFormat="1" ht="39">
      <c r="A22" s="559">
        <v>19</v>
      </c>
      <c r="B22" s="449" t="s">
        <v>1101</v>
      </c>
      <c r="C22" s="504">
        <v>1</v>
      </c>
      <c r="D22" s="556">
        <v>2020</v>
      </c>
      <c r="E22" s="561">
        <v>2020</v>
      </c>
      <c r="F22" s="404">
        <f>C55+G22</f>
        <v>1160</v>
      </c>
      <c r="G22" s="557">
        <v>0</v>
      </c>
      <c r="H22" s="560"/>
      <c r="I22" s="558"/>
      <c r="J22" s="558"/>
      <c r="N22" s="554"/>
    </row>
    <row r="23" spans="1:14" s="405" customFormat="1" ht="26.25">
      <c r="A23" s="555">
        <v>20</v>
      </c>
      <c r="B23" s="449" t="s">
        <v>1154</v>
      </c>
      <c r="C23" s="504">
        <v>1</v>
      </c>
      <c r="D23" s="556">
        <v>2020</v>
      </c>
      <c r="E23" s="556">
        <v>2020</v>
      </c>
      <c r="F23" s="404">
        <v>2800</v>
      </c>
      <c r="G23" s="557">
        <v>0</v>
      </c>
      <c r="H23" s="560"/>
      <c r="I23" s="558"/>
      <c r="J23" s="558"/>
      <c r="N23" s="554"/>
    </row>
    <row r="24" spans="1:14" s="405" customFormat="1" ht="15">
      <c r="A24" s="559">
        <v>21</v>
      </c>
      <c r="B24" s="503" t="s">
        <v>1102</v>
      </c>
      <c r="C24" s="504">
        <v>1</v>
      </c>
      <c r="D24" s="556">
        <v>2020</v>
      </c>
      <c r="E24" s="556">
        <v>2020</v>
      </c>
      <c r="F24" s="404">
        <f>C57+G24</f>
        <v>1000</v>
      </c>
      <c r="G24" s="557">
        <v>0</v>
      </c>
      <c r="H24" s="560"/>
      <c r="I24" s="558"/>
      <c r="J24" s="558"/>
      <c r="N24" s="554"/>
    </row>
    <row r="25" spans="1:14" s="405" customFormat="1" ht="15">
      <c r="A25" s="559">
        <v>22</v>
      </c>
      <c r="B25" s="503" t="s">
        <v>1160</v>
      </c>
      <c r="C25" s="504">
        <v>1</v>
      </c>
      <c r="D25" s="556">
        <v>2020</v>
      </c>
      <c r="E25" s="556">
        <v>2020</v>
      </c>
      <c r="F25" s="404">
        <v>47</v>
      </c>
      <c r="G25" s="557">
        <v>0</v>
      </c>
      <c r="H25" s="560"/>
      <c r="I25" s="558"/>
      <c r="J25" s="558"/>
      <c r="N25" s="554"/>
    </row>
    <row r="26" spans="1:14" s="405" customFormat="1" ht="15">
      <c r="A26" s="559">
        <v>23</v>
      </c>
      <c r="B26" s="503" t="s">
        <v>1161</v>
      </c>
      <c r="C26" s="504">
        <v>1</v>
      </c>
      <c r="D26" s="556">
        <v>2020</v>
      </c>
      <c r="E26" s="556">
        <v>2020</v>
      </c>
      <c r="F26" s="404">
        <v>89</v>
      </c>
      <c r="G26" s="557">
        <v>0</v>
      </c>
      <c r="H26" s="560"/>
      <c r="I26" s="558"/>
      <c r="J26" s="558"/>
      <c r="N26" s="554"/>
    </row>
    <row r="27" spans="1:14" s="405" customFormat="1" ht="15">
      <c r="A27" s="559">
        <v>24</v>
      </c>
      <c r="B27" s="503" t="s">
        <v>1162</v>
      </c>
      <c r="C27" s="504">
        <v>1</v>
      </c>
      <c r="D27" s="556">
        <v>2020</v>
      </c>
      <c r="E27" s="556">
        <v>2020</v>
      </c>
      <c r="F27" s="404">
        <v>78</v>
      </c>
      <c r="G27" s="557">
        <v>0</v>
      </c>
      <c r="H27" s="560"/>
      <c r="I27" s="558"/>
      <c r="J27" s="558"/>
      <c r="N27" s="554"/>
    </row>
    <row r="28" spans="1:14" s="405" customFormat="1" ht="15">
      <c r="A28" s="559">
        <v>25</v>
      </c>
      <c r="B28" s="503" t="s">
        <v>1163</v>
      </c>
      <c r="C28" s="504">
        <v>1</v>
      </c>
      <c r="D28" s="556">
        <v>2020</v>
      </c>
      <c r="E28" s="556">
        <v>2020</v>
      </c>
      <c r="F28" s="404">
        <v>498</v>
      </c>
      <c r="G28" s="557">
        <v>0</v>
      </c>
      <c r="H28" s="560"/>
      <c r="I28" s="558"/>
      <c r="J28" s="558"/>
      <c r="N28" s="554"/>
    </row>
    <row r="29" spans="1:14" s="405" customFormat="1" ht="15">
      <c r="A29" s="559">
        <v>26</v>
      </c>
      <c r="B29" s="503" t="s">
        <v>1164</v>
      </c>
      <c r="C29" s="504">
        <v>1</v>
      </c>
      <c r="D29" s="556">
        <v>2020</v>
      </c>
      <c r="E29" s="556">
        <v>2020</v>
      </c>
      <c r="F29" s="404">
        <v>260</v>
      </c>
      <c r="G29" s="557">
        <v>0</v>
      </c>
      <c r="H29" s="560"/>
      <c r="I29" s="558"/>
      <c r="J29" s="558"/>
      <c r="N29" s="554"/>
    </row>
    <row r="30" spans="1:14" s="405" customFormat="1" ht="15.75" thickBot="1">
      <c r="A30" s="562">
        <v>27</v>
      </c>
      <c r="B30" s="589" t="s">
        <v>1165</v>
      </c>
      <c r="C30" s="583">
        <v>1</v>
      </c>
      <c r="D30" s="584">
        <v>2020</v>
      </c>
      <c r="E30" s="584">
        <v>2020</v>
      </c>
      <c r="F30" s="585">
        <v>980</v>
      </c>
      <c r="G30" s="586">
        <v>0</v>
      </c>
      <c r="H30" s="560"/>
      <c r="I30" s="558"/>
      <c r="J30" s="558"/>
      <c r="N30" s="554"/>
    </row>
    <row r="31" spans="1:14" s="405" customFormat="1" ht="15.75" thickBot="1">
      <c r="A31" s="761" t="s">
        <v>664</v>
      </c>
      <c r="B31" s="762"/>
      <c r="C31" s="578"/>
      <c r="D31" s="579"/>
      <c r="E31" s="580"/>
      <c r="F31" s="581">
        <f>SUM(F4:F30)</f>
        <v>39867</v>
      </c>
      <c r="G31" s="582">
        <f>SUM(G4:G30)</f>
        <v>13545</v>
      </c>
      <c r="H31" s="564"/>
      <c r="I31" s="564"/>
      <c r="J31" s="564"/>
      <c r="N31" s="554"/>
    </row>
    <row r="32" spans="1:14" s="405" customFormat="1" ht="15">
      <c r="A32" s="558"/>
      <c r="B32" s="558"/>
      <c r="C32" s="565"/>
      <c r="D32" s="565"/>
      <c r="E32" s="566"/>
      <c r="F32" s="566"/>
      <c r="G32" s="566"/>
      <c r="H32" s="563"/>
      <c r="I32" s="563"/>
      <c r="J32" s="563"/>
      <c r="N32" s="554"/>
    </row>
    <row r="33" spans="1:14" s="405" customFormat="1" ht="15.75">
      <c r="A33" s="567" t="s">
        <v>673</v>
      </c>
      <c r="B33" s="558"/>
      <c r="C33" s="565"/>
      <c r="D33" s="565"/>
      <c r="E33" s="566"/>
      <c r="F33" s="566"/>
      <c r="G33" s="566"/>
      <c r="H33" s="563"/>
      <c r="I33" s="563"/>
      <c r="J33" s="563"/>
      <c r="N33" s="554"/>
    </row>
    <row r="34" spans="1:14" s="405" customFormat="1" ht="15.75" thickBot="1">
      <c r="A34" s="568"/>
      <c r="B34" s="568"/>
      <c r="C34" s="568"/>
      <c r="D34" s="568"/>
      <c r="E34" s="568"/>
      <c r="F34" s="568"/>
      <c r="G34" s="568"/>
      <c r="H34" s="568"/>
      <c r="L34" s="569" t="s">
        <v>674</v>
      </c>
      <c r="N34" s="554"/>
    </row>
    <row r="35" spans="1:14" s="405" customFormat="1" ht="15.75" thickBot="1">
      <c r="A35" s="763" t="s">
        <v>550</v>
      </c>
      <c r="B35" s="765" t="s">
        <v>660</v>
      </c>
      <c r="C35" s="757" t="s">
        <v>666</v>
      </c>
      <c r="D35" s="756"/>
      <c r="E35" s="755" t="s">
        <v>1155</v>
      </c>
      <c r="F35" s="756"/>
      <c r="G35" s="767" t="s">
        <v>1156</v>
      </c>
      <c r="H35" s="768"/>
      <c r="I35" s="755" t="s">
        <v>1157</v>
      </c>
      <c r="J35" s="756"/>
      <c r="K35" s="757" t="s">
        <v>1158</v>
      </c>
      <c r="L35" s="756"/>
      <c r="N35" s="554"/>
    </row>
    <row r="36" spans="1:12" s="405" customFormat="1" ht="15.75" thickBot="1">
      <c r="A36" s="764"/>
      <c r="B36" s="766"/>
      <c r="C36" s="355" t="s">
        <v>668</v>
      </c>
      <c r="D36" s="355" t="s">
        <v>667</v>
      </c>
      <c r="E36" s="182" t="s">
        <v>668</v>
      </c>
      <c r="F36" s="183" t="s">
        <v>667</v>
      </c>
      <c r="G36" s="182" t="s">
        <v>668</v>
      </c>
      <c r="H36" s="182" t="s">
        <v>667</v>
      </c>
      <c r="I36" s="182" t="s">
        <v>668</v>
      </c>
      <c r="J36" s="182" t="s">
        <v>667</v>
      </c>
      <c r="K36" s="182" t="s">
        <v>668</v>
      </c>
      <c r="L36" s="182" t="s">
        <v>667</v>
      </c>
    </row>
    <row r="37" spans="1:12" s="405" customFormat="1" ht="33" customHeight="1">
      <c r="A37" s="570">
        <v>1</v>
      </c>
      <c r="B37" s="444" t="s">
        <v>1103</v>
      </c>
      <c r="C37" s="414">
        <v>490</v>
      </c>
      <c r="D37" s="415"/>
      <c r="E37" s="415">
        <v>100</v>
      </c>
      <c r="F37" s="415">
        <v>232</v>
      </c>
      <c r="G37" s="415">
        <v>200</v>
      </c>
      <c r="H37" s="415">
        <v>294</v>
      </c>
      <c r="I37" s="415"/>
      <c r="J37" s="415"/>
      <c r="K37" s="415"/>
      <c r="L37" s="502"/>
    </row>
    <row r="38" spans="1:12" s="405" customFormat="1" ht="33" customHeight="1">
      <c r="A38" s="571">
        <v>2</v>
      </c>
      <c r="B38" s="445" t="s">
        <v>1093</v>
      </c>
      <c r="C38" s="404">
        <v>3500</v>
      </c>
      <c r="D38" s="406"/>
      <c r="E38" s="406"/>
      <c r="F38" s="406"/>
      <c r="G38" s="406">
        <v>3500</v>
      </c>
      <c r="H38" s="406">
        <v>0</v>
      </c>
      <c r="I38" s="406"/>
      <c r="J38" s="406"/>
      <c r="K38" s="406"/>
      <c r="L38" s="413"/>
    </row>
    <row r="39" spans="1:12" s="405" customFormat="1" ht="33" customHeight="1">
      <c r="A39" s="571">
        <v>3</v>
      </c>
      <c r="B39" s="446" t="s">
        <v>1146</v>
      </c>
      <c r="C39" s="404">
        <v>200</v>
      </c>
      <c r="D39" s="406"/>
      <c r="E39" s="406"/>
      <c r="F39" s="406"/>
      <c r="G39" s="406">
        <v>100</v>
      </c>
      <c r="H39" s="406"/>
      <c r="I39" s="406"/>
      <c r="J39" s="406"/>
      <c r="K39" s="406"/>
      <c r="L39" s="413"/>
    </row>
    <row r="40" spans="1:12" s="405" customFormat="1" ht="33" customHeight="1">
      <c r="A40" s="571">
        <v>4</v>
      </c>
      <c r="B40" s="446" t="s">
        <v>1094</v>
      </c>
      <c r="C40" s="404">
        <v>40</v>
      </c>
      <c r="D40" s="406"/>
      <c r="E40" s="406"/>
      <c r="F40" s="406"/>
      <c r="G40" s="406"/>
      <c r="H40" s="406"/>
      <c r="I40" s="406"/>
      <c r="J40" s="406"/>
      <c r="K40" s="406"/>
      <c r="L40" s="413"/>
    </row>
    <row r="41" spans="1:12" s="405" customFormat="1" ht="15">
      <c r="A41" s="571">
        <v>5</v>
      </c>
      <c r="B41" s="445" t="s">
        <v>1095</v>
      </c>
      <c r="C41" s="404">
        <v>350</v>
      </c>
      <c r="D41" s="406"/>
      <c r="E41" s="406"/>
      <c r="F41" s="406"/>
      <c r="G41" s="406">
        <v>150</v>
      </c>
      <c r="H41" s="406"/>
      <c r="I41" s="407"/>
      <c r="J41" s="406"/>
      <c r="K41" s="407"/>
      <c r="L41" s="413"/>
    </row>
    <row r="42" spans="1:12" s="405" customFormat="1" ht="15">
      <c r="A42" s="571">
        <v>6</v>
      </c>
      <c r="B42" s="445" t="s">
        <v>1096</v>
      </c>
      <c r="C42" s="404">
        <v>350</v>
      </c>
      <c r="D42" s="406"/>
      <c r="E42" s="406">
        <v>50</v>
      </c>
      <c r="F42" s="406"/>
      <c r="G42" s="406">
        <v>150</v>
      </c>
      <c r="H42" s="406"/>
      <c r="I42" s="407"/>
      <c r="J42" s="406"/>
      <c r="K42" s="407"/>
      <c r="L42" s="413"/>
    </row>
    <row r="43" spans="1:12" s="405" customFormat="1" ht="15">
      <c r="A43" s="571">
        <v>7</v>
      </c>
      <c r="B43" s="445" t="s">
        <v>1097</v>
      </c>
      <c r="C43" s="404">
        <v>490</v>
      </c>
      <c r="D43" s="406"/>
      <c r="E43" s="406">
        <v>150</v>
      </c>
      <c r="F43" s="406"/>
      <c r="G43" s="406">
        <v>300</v>
      </c>
      <c r="H43" s="406"/>
      <c r="I43" s="407"/>
      <c r="J43" s="406"/>
      <c r="K43" s="407"/>
      <c r="L43" s="413"/>
    </row>
    <row r="44" spans="1:12" s="405" customFormat="1" ht="15">
      <c r="A44" s="571">
        <v>8</v>
      </c>
      <c r="B44" s="447" t="s">
        <v>1147</v>
      </c>
      <c r="C44" s="404">
        <v>100</v>
      </c>
      <c r="D44" s="406"/>
      <c r="E44" s="406"/>
      <c r="F44" s="406"/>
      <c r="G44" s="406"/>
      <c r="H44" s="406"/>
      <c r="I44" s="407"/>
      <c r="J44" s="406"/>
      <c r="K44" s="407"/>
      <c r="L44" s="413"/>
    </row>
    <row r="45" spans="1:12" s="405" customFormat="1" ht="15.75" customHeight="1">
      <c r="A45" s="571">
        <v>9</v>
      </c>
      <c r="B45" s="446" t="s">
        <v>1100</v>
      </c>
      <c r="C45" s="404">
        <v>1900</v>
      </c>
      <c r="D45" s="406"/>
      <c r="E45" s="406"/>
      <c r="F45" s="406">
        <v>92</v>
      </c>
      <c r="G45" s="406">
        <v>1900</v>
      </c>
      <c r="H45" s="406">
        <v>92</v>
      </c>
      <c r="I45" s="407"/>
      <c r="J45" s="406"/>
      <c r="K45" s="407"/>
      <c r="L45" s="413"/>
    </row>
    <row r="46" spans="1:12" s="405" customFormat="1" ht="22.5" customHeight="1">
      <c r="A46" s="571">
        <v>10</v>
      </c>
      <c r="B46" s="446" t="s">
        <v>1098</v>
      </c>
      <c r="C46" s="404">
        <v>100</v>
      </c>
      <c r="D46" s="406"/>
      <c r="E46" s="406"/>
      <c r="F46" s="406"/>
      <c r="G46" s="406">
        <v>50</v>
      </c>
      <c r="H46" s="406"/>
      <c r="I46" s="407"/>
      <c r="J46" s="406"/>
      <c r="K46" s="407"/>
      <c r="L46" s="413"/>
    </row>
    <row r="47" spans="1:12" s="405" customFormat="1" ht="15" customHeight="1">
      <c r="A47" s="571">
        <v>11</v>
      </c>
      <c r="B47" s="446" t="s">
        <v>1148</v>
      </c>
      <c r="C47" s="404">
        <v>300</v>
      </c>
      <c r="D47" s="406"/>
      <c r="E47" s="406"/>
      <c r="F47" s="406"/>
      <c r="G47" s="406">
        <v>150</v>
      </c>
      <c r="H47" s="406"/>
      <c r="I47" s="407"/>
      <c r="J47" s="406"/>
      <c r="K47" s="407"/>
      <c r="L47" s="413"/>
    </row>
    <row r="48" spans="1:12" s="405" customFormat="1" ht="15" customHeight="1">
      <c r="A48" s="571">
        <v>12</v>
      </c>
      <c r="B48" s="446" t="s">
        <v>1106</v>
      </c>
      <c r="C48" s="404">
        <v>110</v>
      </c>
      <c r="D48" s="406"/>
      <c r="E48" s="406"/>
      <c r="F48" s="406"/>
      <c r="G48" s="406">
        <v>50</v>
      </c>
      <c r="H48" s="406">
        <v>33</v>
      </c>
      <c r="I48" s="407"/>
      <c r="J48" s="406"/>
      <c r="K48" s="407"/>
      <c r="L48" s="413"/>
    </row>
    <row r="49" spans="1:12" s="405" customFormat="1" ht="15" customHeight="1">
      <c r="A49" s="571">
        <v>13</v>
      </c>
      <c r="B49" s="446" t="s">
        <v>1149</v>
      </c>
      <c r="C49" s="404">
        <v>300</v>
      </c>
      <c r="D49" s="406"/>
      <c r="E49" s="406">
        <v>100</v>
      </c>
      <c r="F49" s="406">
        <v>78</v>
      </c>
      <c r="G49" s="406">
        <v>150</v>
      </c>
      <c r="H49" s="406">
        <v>78</v>
      </c>
      <c r="I49" s="407"/>
      <c r="J49" s="406"/>
      <c r="K49" s="407"/>
      <c r="L49" s="413"/>
    </row>
    <row r="50" spans="1:12" s="405" customFormat="1" ht="15.75" customHeight="1">
      <c r="A50" s="571">
        <v>14</v>
      </c>
      <c r="B50" s="446" t="s">
        <v>1150</v>
      </c>
      <c r="C50" s="404">
        <v>300</v>
      </c>
      <c r="D50" s="406"/>
      <c r="E50" s="406"/>
      <c r="F50" s="406"/>
      <c r="G50" s="406">
        <v>100</v>
      </c>
      <c r="H50" s="406"/>
      <c r="I50" s="407"/>
      <c r="J50" s="406"/>
      <c r="K50" s="407"/>
      <c r="L50" s="413"/>
    </row>
    <row r="51" spans="1:12" s="405" customFormat="1" ht="15" customHeight="1">
      <c r="A51" s="571">
        <v>15</v>
      </c>
      <c r="B51" s="446" t="s">
        <v>1151</v>
      </c>
      <c r="C51" s="404">
        <v>200</v>
      </c>
      <c r="D51" s="406"/>
      <c r="E51" s="406">
        <v>200</v>
      </c>
      <c r="F51" s="406"/>
      <c r="G51" s="406">
        <v>200</v>
      </c>
      <c r="H51" s="406"/>
      <c r="I51" s="407"/>
      <c r="J51" s="406"/>
      <c r="K51" s="407"/>
      <c r="L51" s="413"/>
    </row>
    <row r="52" spans="1:12" s="405" customFormat="1" ht="15" customHeight="1">
      <c r="A52" s="571">
        <v>16</v>
      </c>
      <c r="B52" s="446" t="s">
        <v>1152</v>
      </c>
      <c r="C52" s="404">
        <v>480</v>
      </c>
      <c r="D52" s="406"/>
      <c r="E52" s="406">
        <v>200</v>
      </c>
      <c r="F52" s="406"/>
      <c r="G52" s="406">
        <v>200</v>
      </c>
      <c r="H52" s="406"/>
      <c r="I52" s="407"/>
      <c r="J52" s="406"/>
      <c r="K52" s="407"/>
      <c r="L52" s="413"/>
    </row>
    <row r="53" spans="1:12" s="405" customFormat="1" ht="15" customHeight="1">
      <c r="A53" s="571">
        <v>17</v>
      </c>
      <c r="B53" s="446" t="s">
        <v>1153</v>
      </c>
      <c r="C53" s="404">
        <v>10000</v>
      </c>
      <c r="D53" s="406"/>
      <c r="E53" s="406"/>
      <c r="F53" s="406"/>
      <c r="G53" s="406">
        <v>10000</v>
      </c>
      <c r="H53" s="406">
        <v>0</v>
      </c>
      <c r="I53" s="407"/>
      <c r="J53" s="406"/>
      <c r="K53" s="407"/>
      <c r="L53" s="413"/>
    </row>
    <row r="54" spans="1:12" s="405" customFormat="1" ht="15.75" customHeight="1">
      <c r="A54" s="571">
        <v>18</v>
      </c>
      <c r="B54" s="446" t="s">
        <v>1099</v>
      </c>
      <c r="C54" s="404">
        <v>200</v>
      </c>
      <c r="D54" s="406"/>
      <c r="E54" s="406"/>
      <c r="F54" s="406"/>
      <c r="G54" s="406">
        <v>0</v>
      </c>
      <c r="H54" s="406">
        <v>0</v>
      </c>
      <c r="I54" s="407"/>
      <c r="J54" s="406"/>
      <c r="K54" s="407"/>
      <c r="L54" s="413"/>
    </row>
    <row r="55" spans="1:12" s="405" customFormat="1" ht="42" customHeight="1">
      <c r="A55" s="571">
        <v>19</v>
      </c>
      <c r="B55" s="449" t="s">
        <v>1159</v>
      </c>
      <c r="C55" s="404">
        <v>1160</v>
      </c>
      <c r="D55" s="406"/>
      <c r="E55" s="406"/>
      <c r="F55" s="406">
        <v>126</v>
      </c>
      <c r="G55" s="406">
        <v>480</v>
      </c>
      <c r="H55" s="406">
        <v>126</v>
      </c>
      <c r="I55" s="407"/>
      <c r="J55" s="406"/>
      <c r="K55" s="407"/>
      <c r="L55" s="413"/>
    </row>
    <row r="56" spans="1:12" s="405" customFormat="1" ht="15" customHeight="1">
      <c r="A56" s="571">
        <v>20</v>
      </c>
      <c r="B56" s="449" t="s">
        <v>1154</v>
      </c>
      <c r="C56" s="404">
        <v>2800</v>
      </c>
      <c r="D56" s="406"/>
      <c r="E56" s="406"/>
      <c r="F56" s="406"/>
      <c r="G56" s="406">
        <v>2800</v>
      </c>
      <c r="H56" s="406">
        <v>2789</v>
      </c>
      <c r="I56" s="407"/>
      <c r="J56" s="406"/>
      <c r="K56" s="407"/>
      <c r="L56" s="413"/>
    </row>
    <row r="57" spans="1:12" s="405" customFormat="1" ht="15" customHeight="1">
      <c r="A57" s="571">
        <v>21</v>
      </c>
      <c r="B57" s="448" t="s">
        <v>1102</v>
      </c>
      <c r="C57" s="404">
        <v>1000</v>
      </c>
      <c r="D57" s="406"/>
      <c r="E57" s="406"/>
      <c r="F57" s="406">
        <v>838</v>
      </c>
      <c r="G57" s="406">
        <v>1000</v>
      </c>
      <c r="H57" s="406">
        <v>838</v>
      </c>
      <c r="I57" s="407"/>
      <c r="J57" s="406"/>
      <c r="K57" s="407"/>
      <c r="L57" s="413"/>
    </row>
    <row r="58" spans="1:12" s="405" customFormat="1" ht="15" customHeight="1">
      <c r="A58" s="590">
        <v>22</v>
      </c>
      <c r="B58" s="503" t="s">
        <v>1160</v>
      </c>
      <c r="C58" s="404">
        <v>47</v>
      </c>
      <c r="D58" s="406"/>
      <c r="E58" s="406"/>
      <c r="F58" s="406"/>
      <c r="G58" s="406">
        <v>47</v>
      </c>
      <c r="H58" s="406">
        <v>47</v>
      </c>
      <c r="I58" s="407"/>
      <c r="J58" s="406"/>
      <c r="K58" s="407"/>
      <c r="L58" s="413"/>
    </row>
    <row r="59" spans="1:12" s="405" customFormat="1" ht="15" customHeight="1">
      <c r="A59" s="587">
        <v>23</v>
      </c>
      <c r="B59" s="503" t="s">
        <v>1161</v>
      </c>
      <c r="C59" s="404">
        <v>89</v>
      </c>
      <c r="D59" s="406"/>
      <c r="E59" s="406"/>
      <c r="F59" s="406"/>
      <c r="G59" s="406">
        <v>89</v>
      </c>
      <c r="H59" s="406">
        <v>89</v>
      </c>
      <c r="I59" s="407"/>
      <c r="J59" s="406"/>
      <c r="K59" s="407"/>
      <c r="L59" s="413"/>
    </row>
    <row r="60" spans="1:12" s="405" customFormat="1" ht="15" customHeight="1">
      <c r="A60" s="587">
        <v>24</v>
      </c>
      <c r="B60" s="503" t="s">
        <v>1162</v>
      </c>
      <c r="C60" s="404">
        <v>78</v>
      </c>
      <c r="D60" s="406"/>
      <c r="E60" s="406"/>
      <c r="F60" s="406"/>
      <c r="G60" s="406">
        <v>78</v>
      </c>
      <c r="H60" s="406">
        <v>78</v>
      </c>
      <c r="I60" s="407"/>
      <c r="J60" s="406"/>
      <c r="K60" s="407"/>
      <c r="L60" s="592"/>
    </row>
    <row r="61" spans="1:12" s="405" customFormat="1" ht="15" customHeight="1">
      <c r="A61" s="587">
        <v>25</v>
      </c>
      <c r="B61" s="503" t="s">
        <v>1163</v>
      </c>
      <c r="C61" s="404">
        <v>498</v>
      </c>
      <c r="D61" s="406"/>
      <c r="E61" s="406"/>
      <c r="F61" s="406"/>
      <c r="G61" s="406"/>
      <c r="H61" s="406"/>
      <c r="I61" s="407"/>
      <c r="J61" s="406"/>
      <c r="K61" s="407"/>
      <c r="L61" s="592"/>
    </row>
    <row r="62" spans="1:12" s="405" customFormat="1" ht="15" customHeight="1">
      <c r="A62" s="587">
        <v>26</v>
      </c>
      <c r="B62" s="503" t="s">
        <v>1164</v>
      </c>
      <c r="C62" s="404">
        <v>260</v>
      </c>
      <c r="D62" s="406"/>
      <c r="E62" s="406"/>
      <c r="F62" s="406"/>
      <c r="G62" s="406"/>
      <c r="H62" s="406"/>
      <c r="I62" s="407"/>
      <c r="J62" s="406"/>
      <c r="K62" s="407"/>
      <c r="L62" s="592"/>
    </row>
    <row r="63" spans="1:12" s="405" customFormat="1" ht="15" customHeight="1" thickBot="1">
      <c r="A63" s="588">
        <v>27</v>
      </c>
      <c r="B63" s="505" t="s">
        <v>1165</v>
      </c>
      <c r="C63" s="499">
        <v>980</v>
      </c>
      <c r="D63" s="500"/>
      <c r="E63" s="500"/>
      <c r="F63" s="500"/>
      <c r="G63" s="500"/>
      <c r="H63" s="500"/>
      <c r="I63" s="501"/>
      <c r="J63" s="500"/>
      <c r="K63" s="501"/>
      <c r="L63" s="593"/>
    </row>
    <row r="64" spans="1:12" s="405" customFormat="1" ht="15.75" customHeight="1" thickBot="1">
      <c r="A64" s="572"/>
      <c r="B64" s="573" t="s">
        <v>664</v>
      </c>
      <c r="C64" s="574">
        <f>SUM(C37:C63)</f>
        <v>26322</v>
      </c>
      <c r="D64" s="575"/>
      <c r="E64" s="575">
        <f>SUM(E37:E57)</f>
        <v>800</v>
      </c>
      <c r="F64" s="575">
        <f>SUM(F37:F57)</f>
        <v>1366</v>
      </c>
      <c r="G64" s="575">
        <f>SUM(G37:G60)</f>
        <v>21694</v>
      </c>
      <c r="H64" s="575">
        <f>SUM(H37:H63)</f>
        <v>4464</v>
      </c>
      <c r="I64" s="575">
        <f>SUM(I37:I57)</f>
        <v>0</v>
      </c>
      <c r="J64" s="576"/>
      <c r="K64" s="575">
        <f>SUM(K37:K57)</f>
        <v>0</v>
      </c>
      <c r="L64" s="591"/>
    </row>
    <row r="65" spans="1:12" s="405" customFormat="1" ht="15.75" customHeight="1">
      <c r="A65" s="408"/>
      <c r="B65" s="408"/>
      <c r="C65" s="412"/>
      <c r="D65" s="409"/>
      <c r="E65" s="410"/>
      <c r="F65" s="410"/>
      <c r="G65" s="410"/>
      <c r="H65" s="409"/>
      <c r="I65" s="410"/>
      <c r="J65" s="409"/>
      <c r="K65" s="410"/>
      <c r="L65" s="411"/>
    </row>
    <row r="66" spans="1:12" s="405" customFormat="1" ht="15.75" customHeight="1">
      <c r="A66"/>
      <c r="B66" s="388" t="s">
        <v>1132</v>
      </c>
      <c r="C66"/>
      <c r="D66"/>
      <c r="E66"/>
      <c r="F66"/>
      <c r="G66"/>
      <c r="H66" s="632" t="s">
        <v>1048</v>
      </c>
      <c r="I66" s="632"/>
      <c r="J66" s="632"/>
      <c r="K66" s="632"/>
      <c r="L66" s="632"/>
    </row>
    <row r="67" s="405" customFormat="1" ht="15.75" customHeight="1"/>
    <row r="68" s="405" customFormat="1" ht="15.75" customHeight="1"/>
    <row r="69" s="405" customFormat="1" ht="15.75" customHeight="1"/>
    <row r="70" s="405" customFormat="1" ht="15.75" customHeight="1"/>
    <row r="71" s="405" customFormat="1" ht="15.75" customHeight="1"/>
    <row r="72" s="405" customFormat="1" ht="15.75" customHeight="1"/>
    <row r="73" s="405" customFormat="1" ht="15" customHeight="1"/>
    <row r="74" s="405" customFormat="1" ht="40.5" customHeight="1"/>
    <row r="75" s="405" customFormat="1" ht="30.75" customHeight="1"/>
    <row r="76" s="405" customFormat="1" ht="15.75" customHeight="1"/>
    <row r="77" s="405" customFormat="1" ht="40.5" customHeight="1"/>
    <row r="78" s="405" customFormat="1" ht="29.25" customHeight="1"/>
    <row r="79" s="405" customFormat="1" ht="29.25" customHeight="1"/>
    <row r="80" s="405" customFormat="1" ht="29.25" customHeight="1"/>
    <row r="81" s="405" customFormat="1" ht="29.25" customHeight="1"/>
    <row r="82" spans="1:11" s="405" customFormat="1" ht="15.75" customHeight="1">
      <c r="A82" s="563"/>
      <c r="B82" s="563"/>
      <c r="C82" s="563"/>
      <c r="D82" s="563"/>
      <c r="E82" s="563"/>
      <c r="F82" s="563"/>
      <c r="G82" s="563"/>
      <c r="H82" s="563"/>
      <c r="I82" s="563"/>
      <c r="J82" s="563"/>
      <c r="K82" s="563"/>
    </row>
    <row r="83" spans="1:11" s="405" customFormat="1" ht="15" customHeight="1">
      <c r="A83" s="563"/>
      <c r="B83" s="563"/>
      <c r="C83" s="563"/>
      <c r="D83" s="563"/>
      <c r="E83" s="563"/>
      <c r="F83" s="563"/>
      <c r="G83" s="563"/>
      <c r="H83" s="563"/>
      <c r="I83" s="563"/>
      <c r="J83" s="563"/>
      <c r="K83" s="563"/>
    </row>
    <row r="84" ht="15.75" customHeight="1"/>
    <row r="85" ht="12.75" customHeight="1"/>
    <row r="86" ht="28.5" customHeight="1"/>
    <row r="87" ht="12.75" customHeight="1"/>
    <row r="88" ht="12.75" customHeight="1"/>
    <row r="89" ht="12.75" customHeight="1"/>
    <row r="90" ht="12.75" customHeight="1"/>
    <row r="91" ht="12.75" customHeight="1"/>
    <row r="92" ht="12.75" customHeight="1"/>
    <row r="93" ht="12.75" customHeight="1"/>
  </sheetData>
  <sheetProtection/>
  <mergeCells count="10">
    <mergeCell ref="I35:J35"/>
    <mergeCell ref="K35:L35"/>
    <mergeCell ref="H66:L66"/>
    <mergeCell ref="A2:G2"/>
    <mergeCell ref="A31:B31"/>
    <mergeCell ref="A35:A36"/>
    <mergeCell ref="B35:B36"/>
    <mergeCell ref="C35:D35"/>
    <mergeCell ref="E35:F35"/>
    <mergeCell ref="G35:H35"/>
  </mergeCells>
  <printOptions/>
  <pageMargins left="0.25" right="0.25" top="0.75" bottom="0.75" header="0.3" footer="0.3"/>
  <pageSetup fitToHeight="0" fitToWidth="1"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2:K22"/>
  <sheetViews>
    <sheetView zoomScalePageLayoutView="0" workbookViewId="0" topLeftCell="A1">
      <selection activeCell="H26" sqref="H26"/>
    </sheetView>
  </sheetViews>
  <sheetFormatPr defaultColWidth="9.140625" defaultRowHeight="12.75"/>
  <cols>
    <col min="1" max="1" width="5.421875" style="18" customWidth="1"/>
    <col min="2" max="2" width="18.00390625" style="18" bestFit="1" customWidth="1"/>
    <col min="3" max="3" width="18.00390625" style="18" customWidth="1"/>
    <col min="4" max="4" width="17.421875" style="18" customWidth="1"/>
    <col min="5" max="5" width="17.57421875" style="18" bestFit="1" customWidth="1"/>
    <col min="6" max="6" width="19.421875" style="18" customWidth="1"/>
    <col min="7" max="7" width="15.8515625" style="18" customWidth="1"/>
    <col min="8" max="8" width="17.8515625" style="18" customWidth="1"/>
    <col min="9" max="9" width="22.140625" style="18" customWidth="1"/>
    <col min="10" max="10" width="15.421875" style="18" bestFit="1" customWidth="1"/>
    <col min="11" max="11" width="18.421875" style="18" customWidth="1"/>
    <col min="12" max="16384" width="9.140625" style="18" customWidth="1"/>
  </cols>
  <sheetData>
    <row r="2" spans="2:10" ht="15.75">
      <c r="B2" s="609" t="s">
        <v>783</v>
      </c>
      <c r="C2" s="609"/>
      <c r="D2" s="609"/>
      <c r="E2" s="45"/>
      <c r="F2" s="23"/>
      <c r="G2" s="23"/>
      <c r="H2" s="23"/>
      <c r="J2" s="13" t="s">
        <v>570</v>
      </c>
    </row>
    <row r="3" spans="2:11" ht="15.75">
      <c r="B3" s="609" t="s">
        <v>677</v>
      </c>
      <c r="C3" s="609"/>
      <c r="D3" s="609"/>
      <c r="E3" s="45"/>
      <c r="F3" s="23"/>
      <c r="G3" s="23"/>
      <c r="H3" s="23"/>
      <c r="J3" s="13"/>
      <c r="K3" s="13"/>
    </row>
    <row r="6" spans="2:10" ht="20.25">
      <c r="B6" s="738" t="s">
        <v>652</v>
      </c>
      <c r="C6" s="738"/>
      <c r="D6" s="738"/>
      <c r="E6" s="738"/>
      <c r="F6" s="738"/>
      <c r="G6" s="738"/>
      <c r="H6" s="738"/>
      <c r="I6" s="738"/>
      <c r="J6" s="19"/>
    </row>
    <row r="7" spans="2:10" ht="0.75" customHeight="1" thickBot="1">
      <c r="B7" s="11"/>
      <c r="C7" s="11"/>
      <c r="D7" s="11"/>
      <c r="E7" s="11"/>
      <c r="F7" s="11"/>
      <c r="G7" s="11"/>
      <c r="H7" s="11"/>
      <c r="I7" s="11"/>
      <c r="J7" s="13" t="s">
        <v>222</v>
      </c>
    </row>
    <row r="8" spans="1:10" s="90" customFormat="1" ht="91.5" customHeight="1" thickBot="1">
      <c r="A8" s="139"/>
      <c r="B8" s="140" t="s">
        <v>566</v>
      </c>
      <c r="C8" s="141" t="s">
        <v>602</v>
      </c>
      <c r="D8" s="141" t="s">
        <v>568</v>
      </c>
      <c r="E8" s="141" t="s">
        <v>565</v>
      </c>
      <c r="F8" s="141" t="s">
        <v>569</v>
      </c>
      <c r="G8" s="141" t="s">
        <v>567</v>
      </c>
      <c r="H8" s="141" t="s">
        <v>658</v>
      </c>
      <c r="I8" s="141" t="s">
        <v>659</v>
      </c>
      <c r="J8" s="143" t="s">
        <v>657</v>
      </c>
    </row>
    <row r="9" spans="1:10" s="90" customFormat="1" ht="16.5" thickBot="1">
      <c r="A9" s="139"/>
      <c r="B9" s="140">
        <v>1</v>
      </c>
      <c r="C9" s="142">
        <v>2</v>
      </c>
      <c r="D9" s="141">
        <v>3</v>
      </c>
      <c r="E9" s="141">
        <v>4</v>
      </c>
      <c r="F9" s="142">
        <v>5</v>
      </c>
      <c r="G9" s="141">
        <v>6</v>
      </c>
      <c r="H9" s="141">
        <v>7</v>
      </c>
      <c r="I9" s="142">
        <v>8</v>
      </c>
      <c r="J9" s="143" t="s">
        <v>656</v>
      </c>
    </row>
    <row r="10" spans="1:10" s="90" customFormat="1" ht="21">
      <c r="A10" s="177"/>
      <c r="B10" s="476" t="s">
        <v>794</v>
      </c>
      <c r="C10" s="477" t="s">
        <v>786</v>
      </c>
      <c r="D10" s="478" t="s">
        <v>788</v>
      </c>
      <c r="E10" s="451" t="s">
        <v>786</v>
      </c>
      <c r="F10" s="477"/>
      <c r="G10" s="479"/>
      <c r="H10" s="479"/>
      <c r="I10" s="452"/>
      <c r="J10" s="480"/>
    </row>
    <row r="11" spans="1:10" ht="20.25">
      <c r="A11" s="22"/>
      <c r="B11" s="481">
        <v>2015</v>
      </c>
      <c r="C11" s="328">
        <v>51189</v>
      </c>
      <c r="D11" s="329">
        <v>2016</v>
      </c>
      <c r="E11" s="294" t="s">
        <v>786</v>
      </c>
      <c r="F11" s="237"/>
      <c r="G11" s="21"/>
      <c r="H11" s="21"/>
      <c r="I11" s="21"/>
      <c r="J11" s="86"/>
    </row>
    <row r="12" spans="1:10" ht="20.25">
      <c r="A12" s="22"/>
      <c r="B12" s="481">
        <v>2016</v>
      </c>
      <c r="C12" s="328">
        <v>6583383.14</v>
      </c>
      <c r="D12" s="329">
        <v>2017</v>
      </c>
      <c r="E12" s="442" t="s">
        <v>786</v>
      </c>
      <c r="F12" s="330"/>
      <c r="G12" s="181"/>
      <c r="H12" s="181"/>
      <c r="I12" s="181"/>
      <c r="J12" s="115"/>
    </row>
    <row r="13" spans="1:10" ht="20.25">
      <c r="A13" s="22"/>
      <c r="B13" s="481">
        <v>2017</v>
      </c>
      <c r="C13" s="328">
        <v>9831646.47</v>
      </c>
      <c r="D13" s="329">
        <v>2018</v>
      </c>
      <c r="E13" s="294" t="s">
        <v>786</v>
      </c>
      <c r="F13" s="237"/>
      <c r="G13" s="21"/>
      <c r="H13" s="21"/>
      <c r="I13" s="21"/>
      <c r="J13" s="115"/>
    </row>
    <row r="14" spans="1:10" ht="20.25">
      <c r="A14" s="22"/>
      <c r="B14" s="537">
        <v>2018</v>
      </c>
      <c r="C14" s="538">
        <v>7205270.93</v>
      </c>
      <c r="D14" s="539">
        <v>2019</v>
      </c>
      <c r="E14" s="540" t="s">
        <v>786</v>
      </c>
      <c r="F14" s="541"/>
      <c r="G14" s="542"/>
      <c r="H14" s="542"/>
      <c r="I14" s="542"/>
      <c r="J14" s="115"/>
    </row>
    <row r="15" spans="1:10" ht="21" thickBot="1">
      <c r="A15" s="22"/>
      <c r="B15" s="543">
        <v>2019</v>
      </c>
      <c r="C15" s="544">
        <v>1333519.39</v>
      </c>
      <c r="D15" s="545">
        <v>2020</v>
      </c>
      <c r="E15" s="546" t="s">
        <v>786</v>
      </c>
      <c r="F15" s="239"/>
      <c r="G15" s="547"/>
      <c r="H15" s="547"/>
      <c r="I15" s="547"/>
      <c r="J15" s="85"/>
    </row>
    <row r="16" ht="15.75">
      <c r="J16" s="22"/>
    </row>
    <row r="17" spans="2:8" ht="15.75">
      <c r="B17" s="18" t="s">
        <v>655</v>
      </c>
      <c r="H17" s="91"/>
    </row>
    <row r="18" spans="2:8" ht="15.75">
      <c r="B18" s="18" t="s">
        <v>653</v>
      </c>
      <c r="H18" s="91"/>
    </row>
    <row r="19" spans="2:8" ht="15.75" customHeight="1">
      <c r="B19" s="91" t="s">
        <v>654</v>
      </c>
      <c r="C19" s="91"/>
      <c r="D19" s="91"/>
      <c r="H19" s="180"/>
    </row>
    <row r="20" spans="2:8" ht="15.75">
      <c r="B20" s="91"/>
      <c r="C20" s="91"/>
      <c r="D20" s="91"/>
      <c r="H20" s="180"/>
    </row>
    <row r="22" spans="2:10" ht="15.75">
      <c r="B22" s="47" t="s">
        <v>1138</v>
      </c>
      <c r="C22" s="47"/>
      <c r="D22" s="47"/>
      <c r="E22" s="46"/>
      <c r="F22" s="30" t="s">
        <v>61</v>
      </c>
      <c r="G22" s="91" t="s">
        <v>1048</v>
      </c>
      <c r="H22" s="91"/>
      <c r="I22" s="91"/>
      <c r="J22" s="91"/>
    </row>
  </sheetData>
  <sheetProtection/>
  <mergeCells count="3">
    <mergeCell ref="B6:I6"/>
    <mergeCell ref="B2:D2"/>
    <mergeCell ref="B3:D3"/>
  </mergeCells>
  <printOptions/>
  <pageMargins left="0.7" right="0.7" top="0.75" bottom="0.75" header="0.3" footer="0.3"/>
  <pageSetup fitToHeight="0" fitToWidth="1" horizontalDpi="600" verticalDpi="600" orientation="landscape" scale="74"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2:U31"/>
  <sheetViews>
    <sheetView zoomScale="75" zoomScaleNormal="75" zoomScalePageLayoutView="0" workbookViewId="0" topLeftCell="A4">
      <selection activeCell="A6" sqref="A6:B6"/>
    </sheetView>
  </sheetViews>
  <sheetFormatPr defaultColWidth="9.140625" defaultRowHeight="12.75"/>
  <cols>
    <col min="1" max="1" width="31.7109375" style="18" customWidth="1"/>
    <col min="2" max="2" width="28.8515625" style="18" customWidth="1"/>
    <col min="3" max="3" width="9.57421875" style="18" customWidth="1"/>
    <col min="4" max="4" width="17.421875" style="18" customWidth="1"/>
    <col min="5" max="5" width="16.57421875" style="18" customWidth="1"/>
    <col min="6" max="7" width="27.28125" style="18" customWidth="1"/>
    <col min="8" max="8" width="13.28125" style="18" customWidth="1"/>
    <col min="9" max="9" width="14.8515625" style="18" customWidth="1"/>
    <col min="10" max="10" width="16.57421875" style="18" customWidth="1"/>
    <col min="11" max="11" width="15.28125" style="18" customWidth="1"/>
    <col min="12" max="12" width="12.57421875" style="18" customWidth="1"/>
    <col min="13" max="13" width="13.7109375" style="18" customWidth="1"/>
    <col min="14" max="14" width="15.28125" style="18" customWidth="1"/>
    <col min="15" max="21" width="13.7109375" style="18" customWidth="1"/>
    <col min="22" max="16384" width="9.140625" style="18" customWidth="1"/>
  </cols>
  <sheetData>
    <row r="2" ht="15.75">
      <c r="U2" s="13" t="s">
        <v>572</v>
      </c>
    </row>
    <row r="4" spans="1:2" ht="15.75">
      <c r="A4" s="719" t="s">
        <v>785</v>
      </c>
      <c r="B4" s="719"/>
    </row>
    <row r="5" spans="1:2" ht="15.75">
      <c r="A5" s="719" t="s">
        <v>677</v>
      </c>
      <c r="B5" s="719"/>
    </row>
    <row r="6" spans="1:2" ht="15.75">
      <c r="A6" s="719" t="s">
        <v>1168</v>
      </c>
      <c r="B6" s="719"/>
    </row>
    <row r="8" spans="1:21" ht="20.25">
      <c r="A8" s="738" t="s">
        <v>60</v>
      </c>
      <c r="B8" s="738"/>
      <c r="C8" s="738"/>
      <c r="D8" s="738"/>
      <c r="E8" s="738"/>
      <c r="F8" s="738"/>
      <c r="G8" s="738"/>
      <c r="H8" s="738"/>
      <c r="I8" s="738"/>
      <c r="J8" s="738"/>
      <c r="K8" s="738"/>
      <c r="L8" s="738"/>
      <c r="M8" s="738"/>
      <c r="N8" s="738"/>
      <c r="O8" s="738"/>
      <c r="P8" s="738"/>
      <c r="Q8" s="738"/>
      <c r="R8" s="738"/>
      <c r="S8" s="738"/>
      <c r="T8" s="738"/>
      <c r="U8" s="738"/>
    </row>
    <row r="9" spans="3:13" ht="16.5" thickBot="1">
      <c r="C9" s="20"/>
      <c r="D9" s="20"/>
      <c r="E9" s="20"/>
      <c r="F9" s="20"/>
      <c r="G9" s="20"/>
      <c r="H9" s="20"/>
      <c r="I9" s="20"/>
      <c r="J9" s="20"/>
      <c r="K9" s="20"/>
      <c r="L9" s="20"/>
      <c r="M9" s="20"/>
    </row>
    <row r="10" spans="1:21" ht="38.25" customHeight="1">
      <c r="A10" s="741" t="s">
        <v>28</v>
      </c>
      <c r="B10" s="743" t="s">
        <v>29</v>
      </c>
      <c r="C10" s="745" t="s">
        <v>30</v>
      </c>
      <c r="D10" s="747" t="s">
        <v>564</v>
      </c>
      <c r="E10" s="747" t="s">
        <v>580</v>
      </c>
      <c r="F10" s="747" t="s">
        <v>1139</v>
      </c>
      <c r="G10" s="747" t="s">
        <v>1140</v>
      </c>
      <c r="H10" s="747" t="s">
        <v>669</v>
      </c>
      <c r="I10" s="747" t="s">
        <v>31</v>
      </c>
      <c r="J10" s="747" t="s">
        <v>670</v>
      </c>
      <c r="K10" s="747" t="s">
        <v>32</v>
      </c>
      <c r="L10" s="747" t="s">
        <v>33</v>
      </c>
      <c r="M10" s="747" t="s">
        <v>34</v>
      </c>
      <c r="N10" s="749" t="s">
        <v>63</v>
      </c>
      <c r="O10" s="716"/>
      <c r="P10" s="716"/>
      <c r="Q10" s="716"/>
      <c r="R10" s="716"/>
      <c r="S10" s="716"/>
      <c r="T10" s="716"/>
      <c r="U10" s="717"/>
    </row>
    <row r="11" spans="1:21" ht="48.75" customHeight="1" thickBot="1">
      <c r="A11" s="742"/>
      <c r="B11" s="744"/>
      <c r="C11" s="746"/>
      <c r="D11" s="748"/>
      <c r="E11" s="748"/>
      <c r="F11" s="748"/>
      <c r="G11" s="748"/>
      <c r="H11" s="748"/>
      <c r="I11" s="748"/>
      <c r="J11" s="748"/>
      <c r="K11" s="748"/>
      <c r="L11" s="748"/>
      <c r="M11" s="748"/>
      <c r="N11" s="144" t="s">
        <v>35</v>
      </c>
      <c r="O11" s="144" t="s">
        <v>36</v>
      </c>
      <c r="P11" s="144" t="s">
        <v>37</v>
      </c>
      <c r="Q11" s="144" t="s">
        <v>38</v>
      </c>
      <c r="R11" s="144" t="s">
        <v>39</v>
      </c>
      <c r="S11" s="144" t="s">
        <v>40</v>
      </c>
      <c r="T11" s="144" t="s">
        <v>41</v>
      </c>
      <c r="U11" s="145" t="s">
        <v>42</v>
      </c>
    </row>
    <row r="12" spans="1:21" ht="15.75">
      <c r="A12" s="147" t="s">
        <v>62</v>
      </c>
      <c r="B12" s="148"/>
      <c r="C12" s="149"/>
      <c r="D12" s="149"/>
      <c r="E12" s="149"/>
      <c r="F12" s="149"/>
      <c r="G12" s="149"/>
      <c r="H12" s="149"/>
      <c r="I12" s="149"/>
      <c r="J12" s="149"/>
      <c r="K12" s="149"/>
      <c r="L12" s="149"/>
      <c r="M12" s="149"/>
      <c r="N12" s="149"/>
      <c r="O12" s="149"/>
      <c r="P12" s="149"/>
      <c r="Q12" s="149"/>
      <c r="R12" s="149"/>
      <c r="S12" s="149"/>
      <c r="T12" s="149"/>
      <c r="U12" s="146"/>
    </row>
    <row r="13" spans="1:21" s="66" customFormat="1" ht="20.25">
      <c r="A13" s="150"/>
      <c r="B13" s="225"/>
      <c r="C13" s="225"/>
      <c r="D13" s="235"/>
      <c r="E13" s="236"/>
      <c r="F13" s="235"/>
      <c r="G13" s="235"/>
      <c r="H13" s="237"/>
      <c r="I13" s="237"/>
      <c r="J13" s="237"/>
      <c r="K13" s="237"/>
      <c r="L13" s="238"/>
      <c r="M13" s="237"/>
      <c r="N13" s="235"/>
      <c r="O13" s="235"/>
      <c r="P13" s="235"/>
      <c r="Q13" s="235"/>
      <c r="R13" s="235"/>
      <c r="S13" s="226"/>
      <c r="T13" s="226"/>
      <c r="U13" s="227"/>
    </row>
    <row r="14" spans="1:21" s="66" customFormat="1" ht="20.25">
      <c r="A14" s="224" t="s">
        <v>2</v>
      </c>
      <c r="B14" s="225"/>
      <c r="C14" s="225"/>
      <c r="D14" s="237"/>
      <c r="E14" s="237"/>
      <c r="F14" s="237"/>
      <c r="G14" s="237"/>
      <c r="H14" s="237"/>
      <c r="I14" s="237"/>
      <c r="J14" s="237"/>
      <c r="K14" s="237"/>
      <c r="L14" s="237"/>
      <c r="M14" s="237"/>
      <c r="N14" s="237"/>
      <c r="O14" s="237"/>
      <c r="P14" s="237"/>
      <c r="Q14" s="237"/>
      <c r="R14" s="237"/>
      <c r="S14" s="225"/>
      <c r="T14" s="225"/>
      <c r="U14" s="227"/>
    </row>
    <row r="15" spans="1:21" s="66" customFormat="1" ht="20.25">
      <c r="A15" s="224" t="s">
        <v>2</v>
      </c>
      <c r="B15" s="225"/>
      <c r="C15" s="225"/>
      <c r="D15" s="237"/>
      <c r="E15" s="237"/>
      <c r="F15" s="237"/>
      <c r="G15" s="237"/>
      <c r="H15" s="237"/>
      <c r="I15" s="237"/>
      <c r="J15" s="237"/>
      <c r="K15" s="237"/>
      <c r="L15" s="237"/>
      <c r="M15" s="237"/>
      <c r="N15" s="237"/>
      <c r="O15" s="237"/>
      <c r="P15" s="237"/>
      <c r="Q15" s="237"/>
      <c r="R15" s="237"/>
      <c r="S15" s="225"/>
      <c r="T15" s="225"/>
      <c r="U15" s="227"/>
    </row>
    <row r="16" spans="1:21" s="66" customFormat="1" ht="20.25">
      <c r="A16" s="228" t="s">
        <v>43</v>
      </c>
      <c r="B16" s="229"/>
      <c r="C16" s="225"/>
      <c r="D16" s="237"/>
      <c r="E16" s="237"/>
      <c r="F16" s="237"/>
      <c r="G16" s="237"/>
      <c r="H16" s="237"/>
      <c r="I16" s="237"/>
      <c r="J16" s="237"/>
      <c r="K16" s="237"/>
      <c r="L16" s="237"/>
      <c r="M16" s="237"/>
      <c r="N16" s="237"/>
      <c r="O16" s="237"/>
      <c r="P16" s="237"/>
      <c r="Q16" s="237"/>
      <c r="R16" s="237"/>
      <c r="S16" s="225"/>
      <c r="T16" s="225"/>
      <c r="U16" s="227"/>
    </row>
    <row r="17" spans="1:21" s="66" customFormat="1" ht="20.25">
      <c r="A17" s="224" t="s">
        <v>2</v>
      </c>
      <c r="B17" s="225"/>
      <c r="C17" s="225"/>
      <c r="D17" s="237"/>
      <c r="E17" s="237"/>
      <c r="F17" s="237"/>
      <c r="G17" s="237"/>
      <c r="H17" s="237"/>
      <c r="I17" s="237"/>
      <c r="J17" s="237"/>
      <c r="K17" s="237"/>
      <c r="L17" s="237"/>
      <c r="M17" s="237"/>
      <c r="N17" s="237"/>
      <c r="O17" s="237"/>
      <c r="P17" s="237"/>
      <c r="Q17" s="237"/>
      <c r="R17" s="237"/>
      <c r="S17" s="225"/>
      <c r="T17" s="225"/>
      <c r="U17" s="227"/>
    </row>
    <row r="18" spans="1:21" s="66" customFormat="1" ht="20.25">
      <c r="A18" s="224" t="s">
        <v>2</v>
      </c>
      <c r="B18" s="225"/>
      <c r="C18" s="225"/>
      <c r="D18" s="237"/>
      <c r="E18" s="237"/>
      <c r="F18" s="237"/>
      <c r="G18" s="237"/>
      <c r="H18" s="237"/>
      <c r="I18" s="237"/>
      <c r="J18" s="237"/>
      <c r="K18" s="237"/>
      <c r="L18" s="237"/>
      <c r="M18" s="237"/>
      <c r="N18" s="237"/>
      <c r="O18" s="237"/>
      <c r="P18" s="237"/>
      <c r="Q18" s="237"/>
      <c r="R18" s="237"/>
      <c r="S18" s="225"/>
      <c r="T18" s="225"/>
      <c r="U18" s="227"/>
    </row>
    <row r="19" spans="1:21" s="66" customFormat="1" ht="20.25">
      <c r="A19" s="224" t="s">
        <v>2</v>
      </c>
      <c r="B19" s="225"/>
      <c r="C19" s="225"/>
      <c r="D19" s="237"/>
      <c r="E19" s="237"/>
      <c r="F19" s="237"/>
      <c r="G19" s="237"/>
      <c r="H19" s="237"/>
      <c r="I19" s="237"/>
      <c r="J19" s="237"/>
      <c r="K19" s="237"/>
      <c r="L19" s="237"/>
      <c r="M19" s="237"/>
      <c r="N19" s="237"/>
      <c r="O19" s="237"/>
      <c r="P19" s="237"/>
      <c r="Q19" s="237"/>
      <c r="R19" s="237"/>
      <c r="S19" s="225"/>
      <c r="T19" s="225"/>
      <c r="U19" s="227"/>
    </row>
    <row r="20" spans="1:21" s="66" customFormat="1" ht="20.25">
      <c r="A20" s="224" t="s">
        <v>2</v>
      </c>
      <c r="B20" s="225"/>
      <c r="C20" s="225"/>
      <c r="D20" s="237"/>
      <c r="E20" s="237"/>
      <c r="F20" s="237"/>
      <c r="G20" s="237"/>
      <c r="H20" s="237"/>
      <c r="I20" s="237"/>
      <c r="J20" s="237"/>
      <c r="K20" s="237"/>
      <c r="L20" s="237"/>
      <c r="M20" s="237"/>
      <c r="N20" s="237"/>
      <c r="O20" s="237"/>
      <c r="P20" s="237"/>
      <c r="Q20" s="237"/>
      <c r="R20" s="237"/>
      <c r="S20" s="225"/>
      <c r="T20" s="225"/>
      <c r="U20" s="227"/>
    </row>
    <row r="21" spans="1:21" s="66" customFormat="1" ht="20.25">
      <c r="A21" s="224" t="s">
        <v>2</v>
      </c>
      <c r="B21" s="225"/>
      <c r="C21" s="225"/>
      <c r="D21" s="237"/>
      <c r="E21" s="237"/>
      <c r="F21" s="237"/>
      <c r="G21" s="237"/>
      <c r="H21" s="237"/>
      <c r="I21" s="237"/>
      <c r="J21" s="237"/>
      <c r="K21" s="237"/>
      <c r="L21" s="237"/>
      <c r="M21" s="237"/>
      <c r="N21" s="237"/>
      <c r="O21" s="237"/>
      <c r="P21" s="237"/>
      <c r="Q21" s="237"/>
      <c r="R21" s="237"/>
      <c r="S21" s="225"/>
      <c r="T21" s="225"/>
      <c r="U21" s="227"/>
    </row>
    <row r="22" spans="1:21" s="66" customFormat="1" ht="21" thickBot="1">
      <c r="A22" s="230" t="s">
        <v>3</v>
      </c>
      <c r="B22" s="241">
        <v>0</v>
      </c>
      <c r="C22" s="231"/>
      <c r="D22" s="239"/>
      <c r="E22" s="239"/>
      <c r="F22" s="239"/>
      <c r="G22" s="240">
        <v>0</v>
      </c>
      <c r="H22" s="239"/>
      <c r="I22" s="239"/>
      <c r="J22" s="239"/>
      <c r="K22" s="239"/>
      <c r="L22" s="239"/>
      <c r="M22" s="239"/>
      <c r="N22" s="239"/>
      <c r="O22" s="239"/>
      <c r="P22" s="239"/>
      <c r="Q22" s="239"/>
      <c r="R22" s="239"/>
      <c r="S22" s="231"/>
      <c r="T22" s="231"/>
      <c r="U22" s="232"/>
    </row>
    <row r="23" spans="1:15" s="66" customFormat="1" ht="21.75" thickBot="1">
      <c r="A23" s="233" t="s">
        <v>44</v>
      </c>
      <c r="B23" s="242"/>
      <c r="C23" s="176"/>
      <c r="D23" s="176"/>
      <c r="E23" s="176"/>
      <c r="F23" s="176"/>
      <c r="G23" s="176"/>
      <c r="H23" s="176"/>
      <c r="I23" s="176"/>
      <c r="J23" s="176"/>
      <c r="K23" s="176"/>
      <c r="L23" s="176"/>
      <c r="M23" s="176"/>
      <c r="N23" s="176"/>
      <c r="O23" s="176"/>
    </row>
    <row r="24" spans="1:15" s="66" customFormat="1" ht="21.75" thickBot="1">
      <c r="A24" s="234" t="s">
        <v>45</v>
      </c>
      <c r="B24" s="243">
        <f>B22</f>
        <v>0</v>
      </c>
      <c r="C24" s="176"/>
      <c r="D24" s="176"/>
      <c r="E24" s="176"/>
      <c r="F24" s="176"/>
      <c r="G24" s="176"/>
      <c r="H24" s="176"/>
      <c r="I24" s="176"/>
      <c r="J24" s="176"/>
      <c r="K24" s="176"/>
      <c r="L24" s="176"/>
      <c r="M24" s="176"/>
      <c r="N24" s="176"/>
      <c r="O24" s="176"/>
    </row>
    <row r="26" spans="1:5" ht="15.75">
      <c r="A26" s="70" t="s">
        <v>5</v>
      </c>
      <c r="B26" s="70"/>
      <c r="C26" s="11"/>
      <c r="D26" s="11"/>
      <c r="E26" s="11"/>
    </row>
    <row r="27" spans="1:6" ht="15.75">
      <c r="A27" s="11" t="s">
        <v>140</v>
      </c>
      <c r="B27" s="11"/>
      <c r="C27" s="11"/>
      <c r="D27" s="11"/>
      <c r="E27" s="11"/>
      <c r="F27" s="11"/>
    </row>
    <row r="28" spans="1:7" ht="15.75">
      <c r="A28" s="719" t="s">
        <v>1053</v>
      </c>
      <c r="B28" s="719"/>
      <c r="C28" s="719"/>
      <c r="D28" s="719"/>
      <c r="E28" s="719"/>
      <c r="F28" s="719"/>
      <c r="G28" s="719"/>
    </row>
    <row r="30" spans="1:19" ht="15.75">
      <c r="A30" s="31" t="s">
        <v>1141</v>
      </c>
      <c r="B30" s="31"/>
      <c r="D30" s="30"/>
      <c r="E30" s="30"/>
      <c r="F30" s="615" t="s">
        <v>1049</v>
      </c>
      <c r="G30" s="615"/>
      <c r="H30" s="615"/>
      <c r="S30" s="2"/>
    </row>
    <row r="31" ht="15.75">
      <c r="C31" s="30" t="s">
        <v>61</v>
      </c>
    </row>
  </sheetData>
  <sheetProtection/>
  <mergeCells count="20">
    <mergeCell ref="A28:G28"/>
    <mergeCell ref="A6:B6"/>
    <mergeCell ref="A4:B4"/>
    <mergeCell ref="A5:B5"/>
    <mergeCell ref="K10:K11"/>
    <mergeCell ref="H10:H11"/>
    <mergeCell ref="D10:D11"/>
    <mergeCell ref="E10:E11"/>
    <mergeCell ref="I10:I11"/>
    <mergeCell ref="J10:J11"/>
    <mergeCell ref="F30:H30"/>
    <mergeCell ref="A8:U8"/>
    <mergeCell ref="A10:A11"/>
    <mergeCell ref="B10:B11"/>
    <mergeCell ref="C10:C11"/>
    <mergeCell ref="F10:F11"/>
    <mergeCell ref="L10:L11"/>
    <mergeCell ref="M10:M11"/>
    <mergeCell ref="N10:U10"/>
    <mergeCell ref="G10:G11"/>
  </mergeCells>
  <printOptions/>
  <pageMargins left="0.25" right="0.25" top="0.75" bottom="0.75" header="0.3" footer="0.3"/>
  <pageSetup fitToHeight="1" fitToWidth="1" horizontalDpi="600" verticalDpi="600" orientation="landscape" scale="37"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L47"/>
  <sheetViews>
    <sheetView zoomScalePageLayoutView="0" workbookViewId="0" topLeftCell="A1">
      <selection activeCell="G32" sqref="G32"/>
    </sheetView>
  </sheetViews>
  <sheetFormatPr defaultColWidth="9.140625" defaultRowHeight="12.75"/>
  <cols>
    <col min="1" max="1" width="3.421875" style="0" customWidth="1"/>
    <col min="2" max="2" width="0.5625" style="0" hidden="1" customWidth="1"/>
    <col min="3" max="3" width="14.57421875" style="0" customWidth="1"/>
    <col min="5" max="5" width="42.421875" style="0" customWidth="1"/>
    <col min="6" max="6" width="36.00390625" style="0" customWidth="1"/>
    <col min="7" max="8" width="24.57421875" style="0" customWidth="1"/>
    <col min="11" max="11" width="16.421875" style="0" bestFit="1" customWidth="1"/>
  </cols>
  <sheetData>
    <row r="1" spans="1:12" ht="15.75">
      <c r="A1" s="2"/>
      <c r="B1" s="2"/>
      <c r="C1" s="609" t="s">
        <v>771</v>
      </c>
      <c r="D1" s="609"/>
      <c r="E1" s="609"/>
      <c r="F1" s="23"/>
      <c r="G1" s="23"/>
      <c r="H1" s="23"/>
      <c r="I1" s="2"/>
      <c r="J1" s="2"/>
      <c r="K1" s="2"/>
      <c r="L1" s="2"/>
    </row>
    <row r="2" spans="1:12" ht="15.75">
      <c r="A2" s="2"/>
      <c r="B2" s="2"/>
      <c r="C2" s="609" t="s">
        <v>677</v>
      </c>
      <c r="D2" s="609"/>
      <c r="E2" s="609"/>
      <c r="F2" s="23"/>
      <c r="G2" s="23"/>
      <c r="H2" s="5" t="s">
        <v>772</v>
      </c>
      <c r="I2" s="2"/>
      <c r="J2" s="2"/>
      <c r="K2" s="2"/>
      <c r="L2" s="2"/>
    </row>
    <row r="3" spans="1:12" ht="15.75">
      <c r="A3" s="2"/>
      <c r="B3" s="2"/>
      <c r="C3" s="1"/>
      <c r="D3" s="45"/>
      <c r="E3" s="23"/>
      <c r="F3" s="23"/>
      <c r="G3" s="23"/>
      <c r="H3" s="23"/>
      <c r="I3" s="2"/>
      <c r="J3" s="2"/>
      <c r="K3" s="2"/>
      <c r="L3" s="2"/>
    </row>
    <row r="4" spans="1:12" ht="15.75">
      <c r="A4" s="2"/>
      <c r="B4" s="2"/>
      <c r="C4" s="1"/>
      <c r="D4" s="45"/>
      <c r="E4" s="23"/>
      <c r="F4" s="23"/>
      <c r="G4" s="23"/>
      <c r="H4" s="23"/>
      <c r="I4" s="2"/>
      <c r="J4" s="2"/>
      <c r="K4" s="2"/>
      <c r="L4" s="2"/>
    </row>
    <row r="5" spans="1:12" ht="15.75">
      <c r="A5" s="2"/>
      <c r="B5" s="2"/>
      <c r="C5" s="2"/>
      <c r="D5" s="46"/>
      <c r="E5" s="2"/>
      <c r="F5" s="2"/>
      <c r="G5" s="2"/>
      <c r="H5" s="2"/>
      <c r="I5" s="2"/>
      <c r="J5" s="2"/>
      <c r="K5" s="2"/>
      <c r="L5" s="2"/>
    </row>
    <row r="6" spans="1:12" ht="15.75">
      <c r="A6" s="2"/>
      <c r="B6" s="2"/>
      <c r="C6" s="668" t="s">
        <v>105</v>
      </c>
      <c r="D6" s="668"/>
      <c r="E6" s="668"/>
      <c r="F6" s="668"/>
      <c r="G6" s="668"/>
      <c r="H6" s="668"/>
      <c r="I6" s="1"/>
      <c r="J6" s="1"/>
      <c r="K6" s="1"/>
      <c r="L6" s="1"/>
    </row>
    <row r="7" spans="1:12" ht="15.75">
      <c r="A7" s="2"/>
      <c r="B7" s="2"/>
      <c r="C7" s="2"/>
      <c r="D7" s="46"/>
      <c r="E7" s="2"/>
      <c r="F7" s="2"/>
      <c r="G7" s="2"/>
      <c r="H7" s="2"/>
      <c r="I7" s="2"/>
      <c r="J7" s="2"/>
      <c r="K7" s="2"/>
      <c r="L7" s="2"/>
    </row>
    <row r="8" spans="1:12" ht="15.75">
      <c r="A8" s="2"/>
      <c r="B8" s="2"/>
      <c r="C8" s="2"/>
      <c r="D8" s="46"/>
      <c r="E8" s="2"/>
      <c r="F8" s="2"/>
      <c r="G8" s="2"/>
      <c r="H8" s="2"/>
      <c r="I8" s="2"/>
      <c r="J8" s="2"/>
      <c r="K8" s="2"/>
      <c r="L8" s="2"/>
    </row>
    <row r="9" spans="1:12" ht="15.75">
      <c r="A9" s="2"/>
      <c r="B9" s="2"/>
      <c r="C9" s="1"/>
      <c r="D9" s="45"/>
      <c r="E9" s="1"/>
      <c r="F9" s="1"/>
      <c r="G9" s="1"/>
      <c r="H9" s="1"/>
      <c r="I9" s="1"/>
      <c r="J9" s="1"/>
      <c r="K9" s="1"/>
      <c r="L9" s="1"/>
    </row>
    <row r="10" spans="1:12" ht="15.75">
      <c r="A10" s="2"/>
      <c r="B10" s="2"/>
      <c r="C10" s="2"/>
      <c r="D10" s="46"/>
      <c r="E10" s="2"/>
      <c r="F10" s="2"/>
      <c r="G10" s="2"/>
      <c r="H10" s="2"/>
      <c r="I10" s="2"/>
      <c r="J10" s="2"/>
      <c r="K10" s="2"/>
      <c r="L10" s="2"/>
    </row>
    <row r="11" spans="1:12" ht="118.5" customHeight="1">
      <c r="A11" s="51"/>
      <c r="B11" s="51"/>
      <c r="C11" s="210" t="s">
        <v>106</v>
      </c>
      <c r="D11" s="211" t="s">
        <v>100</v>
      </c>
      <c r="E11" s="210" t="s">
        <v>107</v>
      </c>
      <c r="F11" s="210" t="s">
        <v>108</v>
      </c>
      <c r="G11" s="210" t="s">
        <v>109</v>
      </c>
      <c r="H11" s="210" t="s">
        <v>110</v>
      </c>
      <c r="I11" s="69"/>
      <c r="J11" s="69"/>
      <c r="K11" s="69"/>
      <c r="L11" s="69"/>
    </row>
    <row r="12" spans="1:12" ht="18.75">
      <c r="A12" s="51"/>
      <c r="B12" s="51"/>
      <c r="C12" s="210">
        <v>1</v>
      </c>
      <c r="D12" s="211">
        <v>2</v>
      </c>
      <c r="E12" s="210">
        <v>3</v>
      </c>
      <c r="F12" s="210">
        <v>4</v>
      </c>
      <c r="G12" s="210">
        <v>5</v>
      </c>
      <c r="H12" s="210">
        <v>6</v>
      </c>
      <c r="I12" s="69"/>
      <c r="J12" s="69"/>
      <c r="K12" s="69"/>
      <c r="L12" s="69"/>
    </row>
    <row r="13" spans="1:12" ht="20.25">
      <c r="A13" s="51"/>
      <c r="B13" s="51"/>
      <c r="C13" s="750" t="s">
        <v>1054</v>
      </c>
      <c r="D13" s="212" t="s">
        <v>111</v>
      </c>
      <c r="E13" s="213" t="s">
        <v>773</v>
      </c>
      <c r="F13" s="50" t="s">
        <v>774</v>
      </c>
      <c r="G13" s="331">
        <v>14001175.55</v>
      </c>
      <c r="H13" s="331">
        <v>14001175.55</v>
      </c>
      <c r="I13" s="51"/>
      <c r="J13" s="51"/>
      <c r="K13" s="51"/>
      <c r="L13" s="51"/>
    </row>
    <row r="14" spans="1:12" ht="20.25">
      <c r="A14" s="51"/>
      <c r="B14" s="51"/>
      <c r="C14" s="751"/>
      <c r="D14" s="212" t="s">
        <v>111</v>
      </c>
      <c r="E14" s="50" t="s">
        <v>773</v>
      </c>
      <c r="F14" s="50" t="s">
        <v>775</v>
      </c>
      <c r="G14" s="331">
        <v>10052.21</v>
      </c>
      <c r="H14" s="331">
        <v>10052.21</v>
      </c>
      <c r="I14" s="51"/>
      <c r="J14" s="51"/>
      <c r="K14" s="51"/>
      <c r="L14" s="51"/>
    </row>
    <row r="15" spans="1:12" ht="20.25">
      <c r="A15" s="51"/>
      <c r="B15" s="51"/>
      <c r="C15" s="751"/>
      <c r="D15" s="212" t="s">
        <v>111</v>
      </c>
      <c r="E15" s="50" t="s">
        <v>773</v>
      </c>
      <c r="F15" s="50" t="s">
        <v>975</v>
      </c>
      <c r="G15" s="331">
        <v>203906.41</v>
      </c>
      <c r="H15" s="331">
        <v>203906.41</v>
      </c>
      <c r="I15" s="51"/>
      <c r="J15" s="51"/>
      <c r="K15" s="215"/>
      <c r="L15" s="51"/>
    </row>
    <row r="16" spans="1:12" ht="20.25">
      <c r="A16" s="51"/>
      <c r="B16" s="51"/>
      <c r="C16" s="751"/>
      <c r="D16" s="212" t="s">
        <v>111</v>
      </c>
      <c r="E16" s="50" t="s">
        <v>773</v>
      </c>
      <c r="F16" s="50" t="s">
        <v>776</v>
      </c>
      <c r="G16" s="331">
        <v>11192490.01</v>
      </c>
      <c r="H16" s="331">
        <v>11192490.01</v>
      </c>
      <c r="I16" s="51"/>
      <c r="J16" s="51"/>
      <c r="K16" s="215"/>
      <c r="L16" s="51"/>
    </row>
    <row r="17" spans="1:12" ht="20.25">
      <c r="A17" s="51"/>
      <c r="B17" s="51"/>
      <c r="C17" s="751"/>
      <c r="D17" s="212" t="s">
        <v>111</v>
      </c>
      <c r="E17" s="50" t="s">
        <v>773</v>
      </c>
      <c r="F17" s="50" t="s">
        <v>777</v>
      </c>
      <c r="G17" s="331">
        <v>16876425.08</v>
      </c>
      <c r="H17" s="331">
        <v>16876425.08</v>
      </c>
      <c r="I17" s="51"/>
      <c r="J17" s="51"/>
      <c r="K17" s="215"/>
      <c r="L17" s="51"/>
    </row>
    <row r="18" spans="1:12" ht="20.25">
      <c r="A18" s="51"/>
      <c r="B18" s="51"/>
      <c r="C18" s="752"/>
      <c r="D18" s="212" t="s">
        <v>111</v>
      </c>
      <c r="E18" s="50" t="s">
        <v>778</v>
      </c>
      <c r="F18" s="50"/>
      <c r="G18" s="331">
        <v>29763.32</v>
      </c>
      <c r="H18" s="331">
        <v>29763.32</v>
      </c>
      <c r="I18" s="51"/>
      <c r="J18" s="51"/>
      <c r="K18" s="215"/>
      <c r="L18" s="51"/>
    </row>
    <row r="19" spans="1:12" ht="20.25">
      <c r="A19" s="51"/>
      <c r="B19" s="51"/>
      <c r="C19" s="750" t="s">
        <v>1142</v>
      </c>
      <c r="D19" s="212" t="s">
        <v>111</v>
      </c>
      <c r="E19" s="213" t="s">
        <v>773</v>
      </c>
      <c r="F19" s="50" t="s">
        <v>774</v>
      </c>
      <c r="G19" s="331">
        <f>35508.75+6612095.02+553.55+5.9+3.34</f>
        <v>6648166.56</v>
      </c>
      <c r="H19" s="331">
        <f>35508.75+6612095.02+553.55+5.9+3.34</f>
        <v>6648166.56</v>
      </c>
      <c r="I19" s="51"/>
      <c r="J19" s="51"/>
      <c r="K19" s="215"/>
      <c r="L19" s="51"/>
    </row>
    <row r="20" spans="1:12" ht="20.25">
      <c r="A20" s="51"/>
      <c r="B20" s="51"/>
      <c r="C20" s="751"/>
      <c r="D20" s="212" t="s">
        <v>111</v>
      </c>
      <c r="E20" s="50" t="s">
        <v>773</v>
      </c>
      <c r="F20" s="50" t="s">
        <v>775</v>
      </c>
      <c r="G20" s="331">
        <v>10052.21</v>
      </c>
      <c r="H20" s="331">
        <v>10052.21</v>
      </c>
      <c r="I20" s="51"/>
      <c r="J20" s="51"/>
      <c r="K20" s="215"/>
      <c r="L20" s="51"/>
    </row>
    <row r="21" spans="1:12" ht="20.25">
      <c r="A21" s="51"/>
      <c r="B21" s="51"/>
      <c r="C21" s="751"/>
      <c r="D21" s="212" t="s">
        <v>111</v>
      </c>
      <c r="E21" s="50" t="s">
        <v>773</v>
      </c>
      <c r="F21" s="50" t="s">
        <v>975</v>
      </c>
      <c r="G21" s="331">
        <v>203906.41</v>
      </c>
      <c r="H21" s="331">
        <v>203906.41</v>
      </c>
      <c r="I21" s="51"/>
      <c r="J21" s="51"/>
      <c r="K21" s="215"/>
      <c r="L21" s="51"/>
    </row>
    <row r="22" spans="1:12" ht="20.25">
      <c r="A22" s="51"/>
      <c r="B22" s="51"/>
      <c r="C22" s="751"/>
      <c r="D22" s="212" t="s">
        <v>111</v>
      </c>
      <c r="E22" s="50" t="s">
        <v>773</v>
      </c>
      <c r="F22" s="50" t="s">
        <v>776</v>
      </c>
      <c r="G22" s="331">
        <v>12260184.88</v>
      </c>
      <c r="H22" s="331">
        <v>12260184.88</v>
      </c>
      <c r="I22" s="51"/>
      <c r="J22" s="51"/>
      <c r="K22" s="215"/>
      <c r="L22" s="51"/>
    </row>
    <row r="23" spans="1:12" ht="20.25">
      <c r="A23" s="51"/>
      <c r="B23" s="51"/>
      <c r="C23" s="751"/>
      <c r="D23" s="212" t="s">
        <v>111</v>
      </c>
      <c r="E23" s="50" t="s">
        <v>773</v>
      </c>
      <c r="F23" s="50" t="s">
        <v>777</v>
      </c>
      <c r="G23" s="331">
        <f>1470.99+11354434.21+2194365.84+0.08</f>
        <v>13550271.120000001</v>
      </c>
      <c r="H23" s="331">
        <f>1470.99+11354434.21+2194365.84+0.08</f>
        <v>13550271.120000001</v>
      </c>
      <c r="I23" s="51"/>
      <c r="J23" s="51"/>
      <c r="K23" s="215"/>
      <c r="L23" s="51"/>
    </row>
    <row r="24" spans="1:12" ht="20.25">
      <c r="A24" s="51"/>
      <c r="B24" s="51"/>
      <c r="C24" s="752"/>
      <c r="D24" s="212" t="s">
        <v>111</v>
      </c>
      <c r="E24" s="50" t="s">
        <v>778</v>
      </c>
      <c r="F24" s="50"/>
      <c r="G24" s="331">
        <v>39604.82</v>
      </c>
      <c r="H24" s="331">
        <v>39604.82</v>
      </c>
      <c r="I24" s="51"/>
      <c r="J24" s="51"/>
      <c r="K24" s="215"/>
      <c r="L24" s="51"/>
    </row>
    <row r="25" spans="1:12" ht="20.25">
      <c r="A25" s="51"/>
      <c r="B25" s="51"/>
      <c r="C25" s="754" t="s">
        <v>1115</v>
      </c>
      <c r="D25" s="212" t="s">
        <v>111</v>
      </c>
      <c r="E25" s="213" t="s">
        <v>773</v>
      </c>
      <c r="F25" s="50" t="s">
        <v>774</v>
      </c>
      <c r="G25" s="331">
        <f>35508.75+10592393.35+5.9+3.34+387460.11-4000.63</f>
        <v>11011370.819999998</v>
      </c>
      <c r="H25" s="331">
        <f>35508.75+10592393.35+5.9+3.34+387460.11-4000.63</f>
        <v>11011370.819999998</v>
      </c>
      <c r="I25" s="51"/>
      <c r="J25" s="51"/>
      <c r="K25" s="215"/>
      <c r="L25" s="51"/>
    </row>
    <row r="26" spans="1:12" ht="20.25">
      <c r="A26" s="51"/>
      <c r="B26" s="51"/>
      <c r="C26" s="754"/>
      <c r="D26" s="212" t="s">
        <v>111</v>
      </c>
      <c r="E26" s="50" t="s">
        <v>773</v>
      </c>
      <c r="F26" s="50" t="s">
        <v>775</v>
      </c>
      <c r="G26" s="331">
        <v>10052.21</v>
      </c>
      <c r="H26" s="331">
        <v>10052.21</v>
      </c>
      <c r="I26" s="51"/>
      <c r="J26" s="51"/>
      <c r="K26" s="51"/>
      <c r="L26" s="51"/>
    </row>
    <row r="27" spans="1:12" ht="20.25">
      <c r="A27" s="51"/>
      <c r="B27" s="51"/>
      <c r="C27" s="754"/>
      <c r="D27" s="212" t="s">
        <v>111</v>
      </c>
      <c r="E27" s="50" t="s">
        <v>773</v>
      </c>
      <c r="F27" s="50" t="s">
        <v>975</v>
      </c>
      <c r="G27" s="548">
        <v>203906.41</v>
      </c>
      <c r="H27" s="548">
        <v>203906.41</v>
      </c>
      <c r="I27" s="51"/>
      <c r="J27" s="51"/>
      <c r="K27" s="51"/>
      <c r="L27" s="51"/>
    </row>
    <row r="28" spans="1:12" ht="20.25">
      <c r="A28" s="51"/>
      <c r="B28" s="51"/>
      <c r="C28" s="754"/>
      <c r="D28" s="212" t="s">
        <v>111</v>
      </c>
      <c r="E28" s="50" t="s">
        <v>773</v>
      </c>
      <c r="F28" s="50" t="s">
        <v>776</v>
      </c>
      <c r="G28" s="548">
        <v>12250752.36</v>
      </c>
      <c r="H28" s="548">
        <v>12250752.36</v>
      </c>
      <c r="I28" s="51"/>
      <c r="J28" s="51"/>
      <c r="K28" s="51"/>
      <c r="L28" s="51"/>
    </row>
    <row r="29" spans="1:12" ht="20.25">
      <c r="A29" s="51"/>
      <c r="B29" s="51"/>
      <c r="C29" s="754"/>
      <c r="D29" s="212" t="s">
        <v>111</v>
      </c>
      <c r="E29" s="50" t="s">
        <v>773</v>
      </c>
      <c r="F29" s="50" t="s">
        <v>777</v>
      </c>
      <c r="G29" s="331">
        <f>1470.99+5544694.21+7463254.25</f>
        <v>13009419.45</v>
      </c>
      <c r="H29" s="331">
        <f>1470.99+5544694.21+7463254.25</f>
        <v>13009419.45</v>
      </c>
      <c r="I29" s="51"/>
      <c r="J29" s="51"/>
      <c r="K29" s="51"/>
      <c r="L29" s="51"/>
    </row>
    <row r="30" spans="1:12" ht="20.25">
      <c r="A30" s="51"/>
      <c r="B30" s="51"/>
      <c r="C30" s="754"/>
      <c r="D30" s="212" t="s">
        <v>111</v>
      </c>
      <c r="E30" s="50" t="s">
        <v>778</v>
      </c>
      <c r="F30" s="50"/>
      <c r="G30" s="331">
        <v>54509.53</v>
      </c>
      <c r="H30" s="331">
        <v>54510.53</v>
      </c>
      <c r="I30" s="51"/>
      <c r="J30" s="51"/>
      <c r="K30" s="51"/>
      <c r="L30" s="51"/>
    </row>
    <row r="31" spans="1:12" ht="20.25">
      <c r="A31" s="51"/>
      <c r="B31" s="51"/>
      <c r="C31" s="750" t="s">
        <v>1143</v>
      </c>
      <c r="D31" s="212"/>
      <c r="E31" s="50"/>
      <c r="F31" s="50"/>
      <c r="G31" s="331"/>
      <c r="H31" s="331"/>
      <c r="I31" s="51"/>
      <c r="J31" s="51"/>
      <c r="K31" s="51"/>
      <c r="L31" s="51"/>
    </row>
    <row r="32" spans="1:12" ht="20.25">
      <c r="A32" s="51"/>
      <c r="B32" s="51"/>
      <c r="C32" s="751"/>
      <c r="D32" s="212"/>
      <c r="E32" s="50"/>
      <c r="F32" s="50"/>
      <c r="G32" s="331"/>
      <c r="H32" s="331"/>
      <c r="I32" s="51"/>
      <c r="J32" s="51"/>
      <c r="K32" s="51"/>
      <c r="L32" s="51"/>
    </row>
    <row r="33" spans="1:12" ht="20.25">
      <c r="A33" s="51"/>
      <c r="B33" s="51"/>
      <c r="C33" s="751"/>
      <c r="D33" s="212"/>
      <c r="E33" s="50"/>
      <c r="F33" s="50"/>
      <c r="G33" s="331"/>
      <c r="H33" s="331"/>
      <c r="I33" s="51"/>
      <c r="J33" s="51"/>
      <c r="K33" s="51"/>
      <c r="L33" s="51"/>
    </row>
    <row r="34" spans="1:12" ht="20.25">
      <c r="A34" s="51"/>
      <c r="B34" s="51"/>
      <c r="C34" s="751"/>
      <c r="D34" s="212"/>
      <c r="E34" s="50"/>
      <c r="F34" s="50"/>
      <c r="G34" s="331"/>
      <c r="H34" s="331"/>
      <c r="I34" s="51"/>
      <c r="J34" s="51"/>
      <c r="K34" s="51"/>
      <c r="L34" s="51"/>
    </row>
    <row r="35" spans="1:12" ht="20.25">
      <c r="A35" s="51"/>
      <c r="B35" s="51"/>
      <c r="C35" s="751"/>
      <c r="D35" s="212"/>
      <c r="E35" s="50"/>
      <c r="F35" s="50"/>
      <c r="G35" s="331"/>
      <c r="H35" s="331"/>
      <c r="I35" s="51"/>
      <c r="J35" s="51"/>
      <c r="K35" s="51"/>
      <c r="L35" s="51"/>
    </row>
    <row r="36" spans="1:12" ht="20.25">
      <c r="A36" s="51"/>
      <c r="B36" s="51"/>
      <c r="C36" s="752"/>
      <c r="D36" s="212"/>
      <c r="E36" s="50"/>
      <c r="F36" s="50"/>
      <c r="G36" s="331"/>
      <c r="H36" s="331"/>
      <c r="I36" s="51"/>
      <c r="J36" s="51"/>
      <c r="K36" s="51"/>
      <c r="L36" s="51"/>
    </row>
    <row r="37" spans="1:12" ht="20.25">
      <c r="A37" s="51"/>
      <c r="B37" s="51"/>
      <c r="C37" s="750" t="s">
        <v>1144</v>
      </c>
      <c r="D37" s="212"/>
      <c r="E37" s="50"/>
      <c r="F37" s="50"/>
      <c r="G37" s="331"/>
      <c r="H37" s="331"/>
      <c r="I37" s="51"/>
      <c r="J37" s="51"/>
      <c r="K37" s="51"/>
      <c r="L37" s="51"/>
    </row>
    <row r="38" spans="1:12" ht="20.25">
      <c r="A38" s="51"/>
      <c r="B38" s="51"/>
      <c r="C38" s="751"/>
      <c r="D38" s="212"/>
      <c r="E38" s="50"/>
      <c r="F38" s="50"/>
      <c r="G38" s="331"/>
      <c r="H38" s="331"/>
      <c r="I38" s="51"/>
      <c r="J38" s="51"/>
      <c r="K38" s="51"/>
      <c r="L38" s="51"/>
    </row>
    <row r="39" spans="1:12" ht="20.25">
      <c r="A39" s="51"/>
      <c r="B39" s="51"/>
      <c r="C39" s="751"/>
      <c r="D39" s="212"/>
      <c r="E39" s="50"/>
      <c r="F39" s="50"/>
      <c r="G39" s="331"/>
      <c r="H39" s="331"/>
      <c r="I39" s="51"/>
      <c r="J39" s="51"/>
      <c r="K39" s="51"/>
      <c r="L39" s="51"/>
    </row>
    <row r="40" spans="1:12" ht="20.25">
      <c r="A40" s="51"/>
      <c r="B40" s="51"/>
      <c r="C40" s="751"/>
      <c r="D40" s="212"/>
      <c r="E40" s="50"/>
      <c r="F40" s="50"/>
      <c r="G40" s="331"/>
      <c r="H40" s="331"/>
      <c r="I40" s="51"/>
      <c r="J40" s="51"/>
      <c r="K40" s="51"/>
      <c r="L40" s="51"/>
    </row>
    <row r="41" spans="1:12" ht="20.25">
      <c r="A41" s="51"/>
      <c r="B41" s="51"/>
      <c r="C41" s="751"/>
      <c r="D41" s="212"/>
      <c r="E41" s="50"/>
      <c r="F41" s="50"/>
      <c r="G41" s="331"/>
      <c r="H41" s="331"/>
      <c r="I41" s="51"/>
      <c r="J41" s="51"/>
      <c r="K41" s="51"/>
      <c r="L41" s="51"/>
    </row>
    <row r="42" spans="1:12" ht="20.25">
      <c r="A42" s="51"/>
      <c r="B42" s="51"/>
      <c r="C42" s="752"/>
      <c r="D42" s="212"/>
      <c r="E42" s="50"/>
      <c r="F42" s="50"/>
      <c r="G42" s="331"/>
      <c r="H42" s="331"/>
      <c r="I42" s="51"/>
      <c r="J42" s="51"/>
      <c r="K42" s="51"/>
      <c r="L42" s="51"/>
    </row>
    <row r="43" spans="1:12" ht="18.75">
      <c r="A43" s="51"/>
      <c r="B43" s="51"/>
      <c r="C43" s="62"/>
      <c r="D43" s="64"/>
      <c r="E43" s="52"/>
      <c r="F43" s="52"/>
      <c r="G43" s="214"/>
      <c r="H43" s="214"/>
      <c r="I43" s="51"/>
      <c r="J43" s="51"/>
      <c r="K43" s="51"/>
      <c r="L43" s="51"/>
    </row>
    <row r="44" spans="1:12" ht="15.75">
      <c r="A44" s="753" t="s">
        <v>1145</v>
      </c>
      <c r="B44" s="753"/>
      <c r="C44" s="753"/>
      <c r="D44" s="753"/>
      <c r="E44" s="753"/>
      <c r="F44" s="753"/>
      <c r="G44" s="753"/>
      <c r="H44" s="753"/>
      <c r="I44" s="753"/>
      <c r="J44" s="753"/>
      <c r="K44" s="753"/>
      <c r="L44" s="216"/>
    </row>
    <row r="45" spans="1:12" ht="15.75">
      <c r="A45" s="2"/>
      <c r="B45" s="2"/>
      <c r="C45" s="2"/>
      <c r="D45" s="46"/>
      <c r="E45" s="2"/>
      <c r="F45" s="2"/>
      <c r="G45" s="2"/>
      <c r="H45" s="2"/>
      <c r="I45" s="2"/>
      <c r="J45" s="2"/>
      <c r="K45" s="2"/>
      <c r="L45" s="2"/>
    </row>
    <row r="47" ht="12.75">
      <c r="G47" t="s">
        <v>976</v>
      </c>
    </row>
  </sheetData>
  <sheetProtection/>
  <mergeCells count="9">
    <mergeCell ref="C31:C36"/>
    <mergeCell ref="C37:C42"/>
    <mergeCell ref="A44:K44"/>
    <mergeCell ref="C1:E1"/>
    <mergeCell ref="C2:E2"/>
    <mergeCell ref="C6:H6"/>
    <mergeCell ref="C13:C18"/>
    <mergeCell ref="C19:C24"/>
    <mergeCell ref="C25:C30"/>
  </mergeCells>
  <printOptions/>
  <pageMargins left="0.7" right="0.7" top="0.75" bottom="0.75" header="0.3" footer="0.3"/>
  <pageSetup fitToHeight="0" fitToWidth="1" horizontalDpi="600" verticalDpi="600" orientation="portrait" paperSize="9" scale="47" r:id="rId1"/>
</worksheet>
</file>

<file path=xl/worksheets/sheet13.xml><?xml version="1.0" encoding="utf-8"?>
<worksheet xmlns="http://schemas.openxmlformats.org/spreadsheetml/2006/main" xmlns:r="http://schemas.openxmlformats.org/officeDocument/2006/relationships">
  <sheetPr>
    <tabColor rgb="FF92D050"/>
  </sheetPr>
  <dimension ref="A2:I76"/>
  <sheetViews>
    <sheetView zoomScalePageLayoutView="0" workbookViewId="0" topLeftCell="A33">
      <selection activeCell="F22" sqref="F22"/>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22" t="s">
        <v>787</v>
      </c>
      <c r="C2" s="151"/>
      <c r="D2" s="151"/>
      <c r="E2" s="151"/>
      <c r="F2" s="151"/>
      <c r="G2" s="152" t="s">
        <v>579</v>
      </c>
    </row>
    <row r="3" spans="1:7" ht="12.75">
      <c r="A3" s="777" t="s">
        <v>677</v>
      </c>
      <c r="B3" s="777"/>
      <c r="C3" s="151"/>
      <c r="D3" s="151"/>
      <c r="E3" s="151"/>
      <c r="F3" s="151"/>
      <c r="G3" s="151"/>
    </row>
    <row r="4" spans="2:7" ht="15.75">
      <c r="B4" s="153"/>
      <c r="C4" s="154"/>
      <c r="D4" s="154"/>
      <c r="E4" s="154"/>
      <c r="F4" s="154"/>
      <c r="G4" s="154"/>
    </row>
    <row r="5" spans="2:7" ht="51.75" customHeight="1">
      <c r="B5" s="781" t="s">
        <v>649</v>
      </c>
      <c r="C5" s="781"/>
      <c r="D5" s="781"/>
      <c r="E5" s="781"/>
      <c r="F5" s="781"/>
      <c r="G5" s="781"/>
    </row>
    <row r="6" spans="2:7" ht="12.75">
      <c r="B6" s="782" t="s">
        <v>1166</v>
      </c>
      <c r="C6" s="782"/>
      <c r="D6" s="782"/>
      <c r="E6" s="782"/>
      <c r="F6" s="782"/>
      <c r="G6" s="782"/>
    </row>
    <row r="7" spans="2:7" ht="12.75">
      <c r="B7" s="155"/>
      <c r="C7" s="155"/>
      <c r="D7" s="155"/>
      <c r="E7" s="155"/>
      <c r="F7" s="155"/>
      <c r="G7" s="155"/>
    </row>
    <row r="8" spans="2:7" ht="13.5" thickBot="1">
      <c r="B8" s="156"/>
      <c r="C8" s="155"/>
      <c r="D8" s="155"/>
      <c r="E8" s="155"/>
      <c r="F8" s="155"/>
      <c r="G8" s="166" t="s">
        <v>222</v>
      </c>
    </row>
    <row r="9" spans="2:7" ht="12.75" customHeight="1">
      <c r="B9" s="494" t="s">
        <v>73</v>
      </c>
      <c r="C9" s="496" t="s">
        <v>99</v>
      </c>
      <c r="D9" s="490" t="s">
        <v>603</v>
      </c>
      <c r="E9" s="490" t="s">
        <v>604</v>
      </c>
      <c r="F9" s="490" t="s">
        <v>549</v>
      </c>
      <c r="G9" s="492" t="s">
        <v>605</v>
      </c>
    </row>
    <row r="10" spans="2:7" ht="13.5" thickBot="1">
      <c r="B10" s="495"/>
      <c r="C10" s="497"/>
      <c r="D10" s="491"/>
      <c r="E10" s="491"/>
      <c r="F10" s="491"/>
      <c r="G10" s="493"/>
    </row>
    <row r="11" spans="2:7" ht="12.75">
      <c r="B11" s="157">
        <v>1</v>
      </c>
      <c r="C11" s="158">
        <v>2</v>
      </c>
      <c r="D11" s="158">
        <v>3</v>
      </c>
      <c r="E11" s="158">
        <v>4</v>
      </c>
      <c r="F11" s="158">
        <v>5</v>
      </c>
      <c r="G11" s="159">
        <v>6</v>
      </c>
    </row>
    <row r="12" spans="2:7" ht="12.75">
      <c r="B12" s="783" t="s">
        <v>606</v>
      </c>
      <c r="C12" s="785" t="s">
        <v>607</v>
      </c>
      <c r="D12" s="786">
        <v>9108</v>
      </c>
      <c r="E12" s="775" t="s">
        <v>8</v>
      </c>
      <c r="F12" s="775"/>
      <c r="G12" s="779"/>
    </row>
    <row r="13" spans="2:7" ht="25.5" customHeight="1">
      <c r="B13" s="784"/>
      <c r="C13" s="785"/>
      <c r="D13" s="786"/>
      <c r="E13" s="775"/>
      <c r="F13" s="775"/>
      <c r="G13" s="779"/>
    </row>
    <row r="14" spans="2:7" ht="38.25" customHeight="1">
      <c r="B14" s="160" t="s">
        <v>608</v>
      </c>
      <c r="C14" s="334" t="s">
        <v>609</v>
      </c>
      <c r="D14" s="335">
        <v>9109</v>
      </c>
      <c r="E14" s="336"/>
      <c r="F14" s="336"/>
      <c r="G14" s="337"/>
    </row>
    <row r="15" spans="2:7" ht="40.5" customHeight="1">
      <c r="B15" s="160" t="s">
        <v>610</v>
      </c>
      <c r="C15" s="334" t="s">
        <v>611</v>
      </c>
      <c r="D15" s="335">
        <v>9110</v>
      </c>
      <c r="E15" s="336"/>
      <c r="F15" s="336"/>
      <c r="G15" s="337"/>
    </row>
    <row r="16" spans="2:7" ht="63" customHeight="1">
      <c r="B16" s="160" t="s">
        <v>612</v>
      </c>
      <c r="C16" s="334" t="s">
        <v>613</v>
      </c>
      <c r="D16" s="335">
        <v>9111</v>
      </c>
      <c r="E16" s="336"/>
      <c r="F16" s="336"/>
      <c r="G16" s="337"/>
    </row>
    <row r="17" spans="2:7" ht="40.5" customHeight="1">
      <c r="B17" s="160" t="s">
        <v>614</v>
      </c>
      <c r="C17" s="334" t="s">
        <v>615</v>
      </c>
      <c r="D17" s="335">
        <v>9112</v>
      </c>
      <c r="E17" s="336"/>
      <c r="F17" s="336"/>
      <c r="G17" s="337"/>
    </row>
    <row r="18" spans="2:7" ht="39" customHeight="1">
      <c r="B18" s="165" t="s">
        <v>616</v>
      </c>
      <c r="C18" s="332" t="s">
        <v>617</v>
      </c>
      <c r="D18" s="333">
        <v>9113</v>
      </c>
      <c r="E18" s="338"/>
      <c r="F18" s="338"/>
      <c r="G18" s="339"/>
    </row>
    <row r="19" spans="2:7" ht="38.25" customHeight="1">
      <c r="B19" s="160" t="s">
        <v>618</v>
      </c>
      <c r="C19" s="334" t="s">
        <v>619</v>
      </c>
      <c r="D19" s="335">
        <v>9114</v>
      </c>
      <c r="E19" s="336"/>
      <c r="F19" s="336"/>
      <c r="G19" s="337"/>
    </row>
    <row r="20" spans="2:7" ht="38.25" customHeight="1">
      <c r="B20" s="160" t="s">
        <v>620</v>
      </c>
      <c r="C20" s="334" t="s">
        <v>621</v>
      </c>
      <c r="D20" s="335">
        <v>9115</v>
      </c>
      <c r="E20" s="336"/>
      <c r="F20" s="336"/>
      <c r="G20" s="337"/>
    </row>
    <row r="21" spans="2:7" ht="33" customHeight="1">
      <c r="B21" s="160" t="s">
        <v>622</v>
      </c>
      <c r="C21" s="334" t="s">
        <v>623</v>
      </c>
      <c r="D21" s="335">
        <v>9116</v>
      </c>
      <c r="E21" s="336"/>
      <c r="F21" s="336"/>
      <c r="G21" s="337"/>
    </row>
    <row r="22" spans="2:7" ht="38.25" customHeight="1">
      <c r="B22" s="165" t="s">
        <v>624</v>
      </c>
      <c r="C22" s="332" t="s">
        <v>625</v>
      </c>
      <c r="D22" s="333">
        <v>9117</v>
      </c>
      <c r="E22" s="338">
        <f>E23+E24+E25+E26+E28+E29</f>
        <v>135387</v>
      </c>
      <c r="F22" s="338">
        <f>F23+F24+F25+F26+F28+F29</f>
        <v>49341</v>
      </c>
      <c r="G22" s="338">
        <f>G23+G24+G25+G26+G28+G29</f>
        <v>86046</v>
      </c>
    </row>
    <row r="23" spans="2:9" ht="38.25" customHeight="1">
      <c r="B23" s="160" t="s">
        <v>626</v>
      </c>
      <c r="C23" s="334" t="s">
        <v>627</v>
      </c>
      <c r="D23" s="335">
        <v>9118</v>
      </c>
      <c r="E23" s="336">
        <v>84512</v>
      </c>
      <c r="F23" s="336">
        <v>31387</v>
      </c>
      <c r="G23" s="337">
        <f>E23-F23</f>
        <v>53125</v>
      </c>
      <c r="I23" s="223"/>
    </row>
    <row r="24" spans="2:9" ht="48.75" customHeight="1">
      <c r="B24" s="160" t="s">
        <v>628</v>
      </c>
      <c r="C24" s="334" t="s">
        <v>629</v>
      </c>
      <c r="D24" s="335">
        <v>9119</v>
      </c>
      <c r="E24" s="450">
        <v>315</v>
      </c>
      <c r="F24" s="336">
        <v>19</v>
      </c>
      <c r="G24" s="337">
        <f>E24-F24</f>
        <v>296</v>
      </c>
      <c r="I24" s="594"/>
    </row>
    <row r="25" spans="2:9" ht="61.5" customHeight="1">
      <c r="B25" s="160" t="s">
        <v>628</v>
      </c>
      <c r="C25" s="334" t="s">
        <v>630</v>
      </c>
      <c r="D25" s="340">
        <v>9120</v>
      </c>
      <c r="E25" s="450">
        <v>38121</v>
      </c>
      <c r="F25" s="336">
        <v>12721</v>
      </c>
      <c r="G25" s="337">
        <f>E25-F25</f>
        <v>25400</v>
      </c>
      <c r="I25" s="223"/>
    </row>
    <row r="26" spans="2:9" ht="21" customHeight="1">
      <c r="B26" s="770" t="s">
        <v>631</v>
      </c>
      <c r="C26" s="771" t="s">
        <v>632</v>
      </c>
      <c r="D26" s="773">
        <v>9121</v>
      </c>
      <c r="E26" s="780">
        <v>5367</v>
      </c>
      <c r="F26" s="774">
        <v>5174</v>
      </c>
      <c r="G26" s="778">
        <f>E26-F26</f>
        <v>193</v>
      </c>
      <c r="I26" s="223"/>
    </row>
    <row r="27" spans="2:7" ht="44.25" customHeight="1">
      <c r="B27" s="770"/>
      <c r="C27" s="772"/>
      <c r="D27" s="773"/>
      <c r="E27" s="780"/>
      <c r="F27" s="774"/>
      <c r="G27" s="778"/>
    </row>
    <row r="28" spans="2:7" ht="57" customHeight="1">
      <c r="B28" s="160" t="s">
        <v>631</v>
      </c>
      <c r="C28" s="334" t="s">
        <v>633</v>
      </c>
      <c r="D28" s="340">
        <v>9122</v>
      </c>
      <c r="E28" s="450">
        <v>7072</v>
      </c>
      <c r="F28" s="336">
        <v>40</v>
      </c>
      <c r="G28" s="337">
        <f>E28-F28</f>
        <v>7032</v>
      </c>
    </row>
    <row r="29" spans="2:7" ht="48" customHeight="1">
      <c r="B29" s="160" t="s">
        <v>628</v>
      </c>
      <c r="C29" s="341" t="s">
        <v>634</v>
      </c>
      <c r="D29" s="335">
        <v>9123</v>
      </c>
      <c r="E29" s="342">
        <v>0</v>
      </c>
      <c r="F29" s="342">
        <v>0</v>
      </c>
      <c r="G29" s="343">
        <f>E29-F29</f>
        <v>0</v>
      </c>
    </row>
    <row r="30" spans="2:7" ht="39.75" customHeight="1">
      <c r="B30" s="165" t="s">
        <v>635</v>
      </c>
      <c r="C30" s="332" t="s">
        <v>636</v>
      </c>
      <c r="D30" s="344">
        <v>9124</v>
      </c>
      <c r="E30" s="338">
        <f>E31+E32+E33+E36+E37</f>
        <v>16718</v>
      </c>
      <c r="F30" s="338"/>
      <c r="G30" s="339">
        <f>E30-F30</f>
        <v>16718</v>
      </c>
    </row>
    <row r="31" spans="2:7" ht="24.75" customHeight="1">
      <c r="B31" s="160" t="s">
        <v>637</v>
      </c>
      <c r="C31" s="334" t="s">
        <v>638</v>
      </c>
      <c r="D31" s="335">
        <v>9125</v>
      </c>
      <c r="E31" s="336">
        <v>11268</v>
      </c>
      <c r="F31" s="336"/>
      <c r="G31" s="337">
        <f>E31-F31</f>
        <v>11268</v>
      </c>
    </row>
    <row r="32" spans="2:7" ht="24.75" customHeight="1">
      <c r="B32" s="160" t="s">
        <v>639</v>
      </c>
      <c r="C32" s="345" t="s">
        <v>640</v>
      </c>
      <c r="D32" s="335">
        <v>9126</v>
      </c>
      <c r="E32" s="336"/>
      <c r="F32" s="336"/>
      <c r="G32" s="337"/>
    </row>
    <row r="33" spans="2:7" ht="80.25" customHeight="1">
      <c r="B33" s="770" t="s">
        <v>639</v>
      </c>
      <c r="C33" s="771" t="s">
        <v>641</v>
      </c>
      <c r="D33" s="773">
        <v>9127</v>
      </c>
      <c r="E33" s="774">
        <v>5373</v>
      </c>
      <c r="F33" s="774"/>
      <c r="G33" s="778">
        <f>E33-F33</f>
        <v>5373</v>
      </c>
    </row>
    <row r="34" spans="2:7" ht="42.75" customHeight="1" hidden="1">
      <c r="B34" s="770"/>
      <c r="C34" s="772"/>
      <c r="D34" s="773"/>
      <c r="E34" s="774"/>
      <c r="F34" s="774"/>
      <c r="G34" s="778"/>
    </row>
    <row r="35" spans="2:7" ht="24.75" customHeight="1" hidden="1">
      <c r="B35" s="160" t="s">
        <v>642</v>
      </c>
      <c r="C35" s="334" t="s">
        <v>643</v>
      </c>
      <c r="D35" s="335">
        <v>9128</v>
      </c>
      <c r="E35" s="336"/>
      <c r="F35" s="336"/>
      <c r="G35" s="337"/>
    </row>
    <row r="36" spans="2:7" ht="38.25" customHeight="1">
      <c r="B36" s="160" t="s">
        <v>644</v>
      </c>
      <c r="C36" s="334" t="s">
        <v>645</v>
      </c>
      <c r="D36" s="335">
        <v>9129</v>
      </c>
      <c r="E36" s="336"/>
      <c r="F36" s="336"/>
      <c r="G36" s="337"/>
    </row>
    <row r="37" spans="2:7" ht="24.75" customHeight="1" thickBot="1">
      <c r="B37" s="161" t="s">
        <v>646</v>
      </c>
      <c r="C37" s="346" t="s">
        <v>647</v>
      </c>
      <c r="D37" s="347">
        <v>9130</v>
      </c>
      <c r="E37" s="348">
        <v>77</v>
      </c>
      <c r="F37" s="348"/>
      <c r="G37" s="349">
        <f>E37-F37</f>
        <v>77</v>
      </c>
    </row>
    <row r="38" spans="2:7" ht="12.75">
      <c r="B38" s="155"/>
      <c r="C38" s="155"/>
      <c r="D38" s="155"/>
      <c r="E38" s="155"/>
      <c r="F38" s="155"/>
      <c r="G38" s="155"/>
    </row>
    <row r="39" spans="2:8" ht="15.75">
      <c r="B39" s="162" t="s">
        <v>1132</v>
      </c>
      <c r="C39" s="163"/>
      <c r="D39" s="776" t="s">
        <v>978</v>
      </c>
      <c r="E39" s="776"/>
      <c r="F39" s="776"/>
      <c r="G39" s="776"/>
      <c r="H39" s="776"/>
    </row>
    <row r="40" spans="2:7" ht="15.75">
      <c r="B40" s="163"/>
      <c r="C40" s="164" t="s">
        <v>648</v>
      </c>
      <c r="D40" s="155"/>
      <c r="E40" s="163"/>
      <c r="F40" s="155"/>
      <c r="G40" s="163"/>
    </row>
    <row r="41" spans="2:7" ht="15.75">
      <c r="B41" s="163"/>
      <c r="C41" s="164"/>
      <c r="D41" s="155"/>
      <c r="E41" s="163"/>
      <c r="F41" s="155"/>
      <c r="G41" s="163"/>
    </row>
    <row r="42" spans="2:7" ht="12.75" customHeight="1">
      <c r="B42" s="769" t="s">
        <v>651</v>
      </c>
      <c r="C42" s="769"/>
      <c r="D42" s="769"/>
      <c r="E42" s="769"/>
      <c r="F42" s="769"/>
      <c r="G42" s="769"/>
    </row>
    <row r="43" spans="2:7" ht="12.75">
      <c r="B43" s="769"/>
      <c r="C43" s="769"/>
      <c r="D43" s="769"/>
      <c r="E43" s="769"/>
      <c r="F43" s="769"/>
      <c r="G43" s="769"/>
    </row>
    <row r="44" spans="2:7" ht="12.75">
      <c r="B44" s="175"/>
      <c r="C44" s="175"/>
      <c r="D44" s="175"/>
      <c r="E44" s="175"/>
      <c r="F44" s="175"/>
      <c r="G44" s="175"/>
    </row>
    <row r="45" spans="2:7" ht="12.75">
      <c r="B45" s="175"/>
      <c r="C45" s="175"/>
      <c r="D45" s="175"/>
      <c r="E45" s="175"/>
      <c r="F45" s="175"/>
      <c r="G45" s="175"/>
    </row>
    <row r="46" spans="2:7" ht="12.75">
      <c r="B46" s="175"/>
      <c r="C46" s="175"/>
      <c r="D46" s="175"/>
      <c r="E46" s="175"/>
      <c r="F46" s="175"/>
      <c r="G46" s="175"/>
    </row>
    <row r="47" spans="2:7" ht="12.75">
      <c r="B47" s="175"/>
      <c r="C47" s="175"/>
      <c r="D47" s="175"/>
      <c r="E47" s="175"/>
      <c r="F47" s="175"/>
      <c r="G47" s="175"/>
    </row>
    <row r="48" spans="2:7" ht="12.75">
      <c r="B48" s="175"/>
      <c r="C48" s="175"/>
      <c r="D48" s="175"/>
      <c r="E48" s="175"/>
      <c r="F48" s="175"/>
      <c r="G48" s="175"/>
    </row>
    <row r="49" spans="2:7" ht="12.75">
      <c r="B49" s="175"/>
      <c r="C49" s="175"/>
      <c r="D49" s="175"/>
      <c r="E49" s="175"/>
      <c r="F49" s="175"/>
      <c r="G49" s="175"/>
    </row>
    <row r="50" spans="2:7" ht="12.75">
      <c r="B50" s="175"/>
      <c r="C50" s="175"/>
      <c r="D50" s="175"/>
      <c r="E50" s="175"/>
      <c r="F50" s="175"/>
      <c r="G50" s="175"/>
    </row>
    <row r="51" spans="2:7" ht="12.75">
      <c r="B51" s="175"/>
      <c r="C51" s="175"/>
      <c r="D51" s="175"/>
      <c r="E51" s="175"/>
      <c r="F51" s="175"/>
      <c r="G51" s="175"/>
    </row>
    <row r="52" spans="2:7" ht="12.75">
      <c r="B52" s="175"/>
      <c r="C52" s="175"/>
      <c r="D52" s="175"/>
      <c r="E52" s="175"/>
      <c r="F52" s="175"/>
      <c r="G52" s="175"/>
    </row>
    <row r="53" spans="2:7" ht="12.75">
      <c r="B53" s="175"/>
      <c r="C53" s="175"/>
      <c r="D53" s="175"/>
      <c r="E53" s="175"/>
      <c r="F53" s="175"/>
      <c r="G53" s="175"/>
    </row>
    <row r="54" spans="2:7" ht="12.75">
      <c r="B54" s="175"/>
      <c r="C54" s="175"/>
      <c r="D54" s="175"/>
      <c r="E54" s="175"/>
      <c r="F54" s="175"/>
      <c r="G54" s="175"/>
    </row>
    <row r="55" spans="2:7" ht="12.75">
      <c r="B55" s="175"/>
      <c r="C55" s="175"/>
      <c r="D55" s="175"/>
      <c r="E55" s="175"/>
      <c r="F55" s="175"/>
      <c r="G55" s="175"/>
    </row>
    <row r="56" spans="2:7" ht="12.75">
      <c r="B56" s="175"/>
      <c r="C56" s="175"/>
      <c r="D56" s="175"/>
      <c r="E56" s="175"/>
      <c r="F56" s="175"/>
      <c r="G56" s="175"/>
    </row>
    <row r="57" spans="2:7" ht="12.75">
      <c r="B57" s="175"/>
      <c r="C57" s="175"/>
      <c r="D57" s="175"/>
      <c r="E57" s="175"/>
      <c r="F57" s="175"/>
      <c r="G57" s="175"/>
    </row>
    <row r="58" spans="2:7" ht="12.75">
      <c r="B58" s="175"/>
      <c r="C58" s="175"/>
      <c r="D58" s="175"/>
      <c r="E58" s="175"/>
      <c r="F58" s="175"/>
      <c r="G58" s="175"/>
    </row>
    <row r="59" spans="2:7" ht="12.75">
      <c r="B59" s="175"/>
      <c r="C59" s="175"/>
      <c r="D59" s="175"/>
      <c r="E59" s="175"/>
      <c r="F59" s="175"/>
      <c r="G59" s="175"/>
    </row>
    <row r="60" spans="2:7" ht="12.75">
      <c r="B60" s="175"/>
      <c r="C60" s="175"/>
      <c r="D60" s="175"/>
      <c r="E60" s="175"/>
      <c r="F60" s="175"/>
      <c r="G60" s="175"/>
    </row>
    <row r="61" spans="2:7" ht="12.75">
      <c r="B61" s="175"/>
      <c r="C61" s="175"/>
      <c r="D61" s="175"/>
      <c r="E61" s="175"/>
      <c r="F61" s="175"/>
      <c r="G61" s="175"/>
    </row>
    <row r="62" spans="2:7" ht="12.75">
      <c r="B62" s="175"/>
      <c r="C62" s="175"/>
      <c r="D62" s="175"/>
      <c r="E62" s="175"/>
      <c r="F62" s="175"/>
      <c r="G62" s="175"/>
    </row>
    <row r="63" spans="2:7" ht="12.75">
      <c r="B63" s="175"/>
      <c r="C63" s="175"/>
      <c r="D63" s="175"/>
      <c r="E63" s="175"/>
      <c r="F63" s="175"/>
      <c r="G63" s="175"/>
    </row>
    <row r="64" spans="2:7" ht="12.75">
      <c r="B64" s="175"/>
      <c r="C64" s="175"/>
      <c r="D64" s="175"/>
      <c r="E64" s="175"/>
      <c r="F64" s="175"/>
      <c r="G64" s="175"/>
    </row>
    <row r="65" spans="2:7" ht="12.75">
      <c r="B65" s="175"/>
      <c r="C65" s="175"/>
      <c r="D65" s="175"/>
      <c r="E65" s="175"/>
      <c r="F65" s="175"/>
      <c r="G65" s="175"/>
    </row>
    <row r="66" spans="2:7" ht="12.75">
      <c r="B66" s="175"/>
      <c r="C66" s="175"/>
      <c r="D66" s="175"/>
      <c r="E66" s="175"/>
      <c r="F66" s="175"/>
      <c r="G66" s="175"/>
    </row>
    <row r="67" spans="2:7" ht="12.75">
      <c r="B67" s="175"/>
      <c r="C67" s="175"/>
      <c r="D67" s="175"/>
      <c r="E67" s="175"/>
      <c r="F67" s="175"/>
      <c r="G67" s="175"/>
    </row>
    <row r="68" spans="2:7" ht="12.75">
      <c r="B68" s="175"/>
      <c r="C68" s="175"/>
      <c r="D68" s="175"/>
      <c r="E68" s="175"/>
      <c r="F68" s="175"/>
      <c r="G68" s="175"/>
    </row>
    <row r="69" spans="2:7" ht="12.75">
      <c r="B69" s="175"/>
      <c r="C69" s="175"/>
      <c r="D69" s="175"/>
      <c r="E69" s="175"/>
      <c r="F69" s="175"/>
      <c r="G69" s="175"/>
    </row>
    <row r="70" spans="2:7" ht="12.75">
      <c r="B70" s="175"/>
      <c r="C70" s="175"/>
      <c r="D70" s="175"/>
      <c r="E70" s="175"/>
      <c r="F70" s="175"/>
      <c r="G70" s="175"/>
    </row>
    <row r="71" spans="2:7" ht="12.75">
      <c r="B71" s="175"/>
      <c r="C71" s="175"/>
      <c r="D71" s="175"/>
      <c r="E71" s="175"/>
      <c r="F71" s="175"/>
      <c r="G71" s="175"/>
    </row>
    <row r="72" spans="2:7" ht="12.75">
      <c r="B72" s="175"/>
      <c r="C72" s="175"/>
      <c r="D72" s="175"/>
      <c r="E72" s="175"/>
      <c r="F72" s="175"/>
      <c r="G72" s="175"/>
    </row>
    <row r="73" spans="2:7" ht="12.75">
      <c r="B73" s="175"/>
      <c r="C73" s="175"/>
      <c r="D73" s="175"/>
      <c r="E73" s="175"/>
      <c r="F73" s="175"/>
      <c r="G73" s="175"/>
    </row>
    <row r="74" spans="2:7" ht="12.75">
      <c r="B74" s="175"/>
      <c r="C74" s="175"/>
      <c r="D74" s="175"/>
      <c r="E74" s="175"/>
      <c r="F74" s="175"/>
      <c r="G74" s="175"/>
    </row>
    <row r="75" spans="2:7" ht="12.75">
      <c r="B75" s="175"/>
      <c r="C75" s="175"/>
      <c r="D75" s="175"/>
      <c r="E75" s="175"/>
      <c r="F75" s="175"/>
      <c r="G75" s="175"/>
    </row>
    <row r="76" spans="2:7" ht="12.75">
      <c r="B76" s="175"/>
      <c r="C76" s="175"/>
      <c r="D76" s="175"/>
      <c r="E76" s="175"/>
      <c r="F76" s="175"/>
      <c r="G76" s="175"/>
    </row>
  </sheetData>
  <sheetProtection/>
  <mergeCells count="23">
    <mergeCell ref="G33:G34"/>
    <mergeCell ref="F26:F27"/>
    <mergeCell ref="B12:B13"/>
    <mergeCell ref="C12:C13"/>
    <mergeCell ref="D12:D13"/>
    <mergeCell ref="E12:E13"/>
    <mergeCell ref="A3:B3"/>
    <mergeCell ref="G26:G27"/>
    <mergeCell ref="G12:G13"/>
    <mergeCell ref="E26:E27"/>
    <mergeCell ref="D26:D27"/>
    <mergeCell ref="B5:G5"/>
    <mergeCell ref="B6:G6"/>
    <mergeCell ref="B42:G43"/>
    <mergeCell ref="B33:B34"/>
    <mergeCell ref="C33:C34"/>
    <mergeCell ref="D33:D34"/>
    <mergeCell ref="E33:E34"/>
    <mergeCell ref="F12:F13"/>
    <mergeCell ref="B26:B27"/>
    <mergeCell ref="C26:C27"/>
    <mergeCell ref="D39:H39"/>
    <mergeCell ref="F33:F34"/>
  </mergeCells>
  <printOptions/>
  <pageMargins left="0.2"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B2:M90"/>
  <sheetViews>
    <sheetView zoomScale="55" zoomScaleNormal="55" workbookViewId="0" topLeftCell="A1">
      <selection activeCell="I20" sqref="I20"/>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3" t="s">
        <v>577</v>
      </c>
    </row>
    <row r="3" spans="2:10" ht="15.75">
      <c r="B3" s="609" t="s">
        <v>785</v>
      </c>
      <c r="C3" s="609"/>
      <c r="J3" s="2"/>
    </row>
    <row r="4" spans="2:3" ht="15.75">
      <c r="B4" s="609" t="s">
        <v>677</v>
      </c>
      <c r="C4" s="609"/>
    </row>
    <row r="5" ht="15.75">
      <c r="B5" s="1"/>
    </row>
    <row r="6" spans="2:10" ht="27">
      <c r="B6" s="597" t="s">
        <v>1107</v>
      </c>
      <c r="C6" s="597"/>
      <c r="D6" s="597"/>
      <c r="E6" s="597"/>
      <c r="F6" s="597"/>
      <c r="G6" s="597"/>
      <c r="H6" s="597"/>
      <c r="I6" s="597"/>
      <c r="J6"/>
    </row>
    <row r="7" spans="6:7" ht="15.75" hidden="1">
      <c r="F7" s="3"/>
      <c r="G7" s="3"/>
    </row>
    <row r="8" ht="15.75" hidden="1"/>
    <row r="9" ht="24" thickBot="1">
      <c r="I9" s="105" t="s">
        <v>222</v>
      </c>
    </row>
    <row r="10" spans="2:9" ht="44.25" customHeight="1">
      <c r="B10" s="598" t="s">
        <v>73</v>
      </c>
      <c r="C10" s="602" t="s">
        <v>0</v>
      </c>
      <c r="D10" s="602" t="s">
        <v>81</v>
      </c>
      <c r="E10" s="604" t="s">
        <v>1108</v>
      </c>
      <c r="F10" s="604" t="s">
        <v>1109</v>
      </c>
      <c r="G10" s="606" t="s">
        <v>1110</v>
      </c>
      <c r="H10" s="607"/>
      <c r="I10" s="600" t="s">
        <v>1111</v>
      </c>
    </row>
    <row r="11" spans="2:9" ht="38.25" customHeight="1" thickBot="1">
      <c r="B11" s="599"/>
      <c r="C11" s="603"/>
      <c r="D11" s="608"/>
      <c r="E11" s="605"/>
      <c r="F11" s="605"/>
      <c r="G11" s="112" t="s">
        <v>1</v>
      </c>
      <c r="H11" s="113" t="s">
        <v>54</v>
      </c>
      <c r="I11" s="601"/>
    </row>
    <row r="12" spans="2:9" s="37" customFormat="1" ht="21" customHeight="1">
      <c r="B12" s="111">
        <v>1</v>
      </c>
      <c r="C12" s="110">
        <v>2</v>
      </c>
      <c r="D12" s="110">
        <v>3</v>
      </c>
      <c r="E12" s="110">
        <v>4</v>
      </c>
      <c r="F12" s="110">
        <v>5</v>
      </c>
      <c r="G12" s="110">
        <v>6</v>
      </c>
      <c r="H12" s="110">
        <v>7</v>
      </c>
      <c r="I12" s="109">
        <v>8</v>
      </c>
    </row>
    <row r="13" spans="2:9" s="48" customFormat="1" ht="49.5" customHeight="1">
      <c r="B13" s="255"/>
      <c r="C13" s="256" t="s">
        <v>141</v>
      </c>
      <c r="D13" s="257"/>
      <c r="E13" s="258"/>
      <c r="F13" s="258"/>
      <c r="G13" s="258"/>
      <c r="H13" s="258"/>
      <c r="I13" s="259"/>
    </row>
    <row r="14" spans="2:9" s="49" customFormat="1" ht="81" customHeight="1">
      <c r="B14" s="260" t="s">
        <v>142</v>
      </c>
      <c r="C14" s="261" t="s">
        <v>143</v>
      </c>
      <c r="D14" s="257">
        <v>1001</v>
      </c>
      <c r="E14" s="262">
        <f>E15+E22+E29+E30</f>
        <v>239806</v>
      </c>
      <c r="F14" s="511">
        <f>F15+F22+F29+F30</f>
        <v>252990</v>
      </c>
      <c r="G14" s="521">
        <f>G15+G22+G29+G30</f>
        <v>107520</v>
      </c>
      <c r="H14" s="262">
        <f>H15+H22+H29+H30</f>
        <v>104633</v>
      </c>
      <c r="I14" s="263">
        <f>H14/G14*100</f>
        <v>97.31491815476191</v>
      </c>
    </row>
    <row r="15" spans="2:9" s="48" customFormat="1" ht="60.75" customHeight="1">
      <c r="B15" s="255">
        <v>60</v>
      </c>
      <c r="C15" s="256" t="s">
        <v>144</v>
      </c>
      <c r="D15" s="257">
        <v>1002</v>
      </c>
      <c r="E15" s="509">
        <f>E16+E17+E18+E19+E20+E21</f>
        <v>3566</v>
      </c>
      <c r="F15" s="511">
        <f>F16+F17+F18+F19+F20+F21</f>
        <v>4600</v>
      </c>
      <c r="G15" s="521">
        <f>G16+G17+G18+G19+G20+G21</f>
        <v>1900</v>
      </c>
      <c r="H15" s="509">
        <f>H16+H17+H18+H19+H20+H21</f>
        <v>1987</v>
      </c>
      <c r="I15" s="369">
        <f>H15/G15*100</f>
        <v>104.57894736842105</v>
      </c>
    </row>
    <row r="16" spans="2:9" s="48" customFormat="1" ht="68.25" customHeight="1">
      <c r="B16" s="265">
        <v>600</v>
      </c>
      <c r="C16" s="266" t="s">
        <v>145</v>
      </c>
      <c r="D16" s="267">
        <v>1003</v>
      </c>
      <c r="E16" s="264"/>
      <c r="F16" s="512"/>
      <c r="G16" s="521"/>
      <c r="H16" s="264"/>
      <c r="I16" s="263"/>
    </row>
    <row r="17" spans="2:9" s="48" customFormat="1" ht="57.75" customHeight="1">
      <c r="B17" s="265">
        <v>601</v>
      </c>
      <c r="C17" s="266" t="s">
        <v>146</v>
      </c>
      <c r="D17" s="267">
        <v>1004</v>
      </c>
      <c r="E17" s="268"/>
      <c r="F17" s="512"/>
      <c r="G17" s="521"/>
      <c r="H17" s="264"/>
      <c r="I17" s="263"/>
    </row>
    <row r="18" spans="2:9" s="48" customFormat="1" ht="66" customHeight="1">
      <c r="B18" s="265">
        <v>602</v>
      </c>
      <c r="C18" s="266" t="s">
        <v>147</v>
      </c>
      <c r="D18" s="267">
        <v>1005</v>
      </c>
      <c r="E18" s="268"/>
      <c r="F18" s="512"/>
      <c r="G18" s="521"/>
      <c r="H18" s="264"/>
      <c r="I18" s="263"/>
    </row>
    <row r="19" spans="2:9" s="48" customFormat="1" ht="62.25" customHeight="1">
      <c r="B19" s="265">
        <v>603</v>
      </c>
      <c r="C19" s="266" t="s">
        <v>148</v>
      </c>
      <c r="D19" s="267">
        <v>1006</v>
      </c>
      <c r="E19" s="264"/>
      <c r="F19" s="512"/>
      <c r="G19" s="521"/>
      <c r="H19" s="264"/>
      <c r="I19" s="263"/>
    </row>
    <row r="20" spans="2:9" s="48" customFormat="1" ht="51" customHeight="1">
      <c r="B20" s="265">
        <v>604</v>
      </c>
      <c r="C20" s="266" t="s">
        <v>149</v>
      </c>
      <c r="D20" s="267">
        <v>1007</v>
      </c>
      <c r="E20" s="358">
        <v>3566</v>
      </c>
      <c r="F20" s="527">
        <v>4600</v>
      </c>
      <c r="G20" s="528">
        <v>1900</v>
      </c>
      <c r="H20" s="368">
        <v>1987</v>
      </c>
      <c r="I20" s="352">
        <f>H20/G20*100</f>
        <v>104.57894736842105</v>
      </c>
    </row>
    <row r="21" spans="2:9" s="48" customFormat="1" ht="75.75" customHeight="1">
      <c r="B21" s="265">
        <v>605</v>
      </c>
      <c r="C21" s="266" t="s">
        <v>150</v>
      </c>
      <c r="D21" s="267">
        <v>1008</v>
      </c>
      <c r="E21" s="264"/>
      <c r="F21" s="512"/>
      <c r="G21" s="521"/>
      <c r="H21" s="264"/>
      <c r="I21" s="263"/>
    </row>
    <row r="22" spans="2:13" s="48" customFormat="1" ht="99" customHeight="1">
      <c r="B22" s="255">
        <v>61</v>
      </c>
      <c r="C22" s="256" t="s">
        <v>151</v>
      </c>
      <c r="D22" s="257">
        <v>1009</v>
      </c>
      <c r="E22" s="262">
        <f>E23+E24+E25+E26+E27+E28</f>
        <v>231696</v>
      </c>
      <c r="F22" s="511">
        <f>F23+F24+F25+F26+F27+F28</f>
        <v>243890</v>
      </c>
      <c r="G22" s="521">
        <f>G23+G24+G25+G26+G27+G28</f>
        <v>104000</v>
      </c>
      <c r="H22" s="262">
        <f>H23+H24+H25+H26+H27+H28</f>
        <v>101204</v>
      </c>
      <c r="I22" s="263">
        <f>H22/G22*100</f>
        <v>97.31153846153846</v>
      </c>
      <c r="M22" s="508"/>
    </row>
    <row r="23" spans="2:13" s="48" customFormat="1" ht="89.25" customHeight="1">
      <c r="B23" s="265">
        <v>610</v>
      </c>
      <c r="C23" s="266" t="s">
        <v>152</v>
      </c>
      <c r="D23" s="267">
        <v>1010</v>
      </c>
      <c r="E23" s="264"/>
      <c r="F23" s="512"/>
      <c r="G23" s="521"/>
      <c r="H23" s="264"/>
      <c r="I23" s="263"/>
      <c r="M23" s="508"/>
    </row>
    <row r="24" spans="2:9" s="48" customFormat="1" ht="86.25" customHeight="1">
      <c r="B24" s="265">
        <v>611</v>
      </c>
      <c r="C24" s="266" t="s">
        <v>153</v>
      </c>
      <c r="D24" s="267">
        <v>1011</v>
      </c>
      <c r="E24" s="264"/>
      <c r="F24" s="512"/>
      <c r="G24" s="521"/>
      <c r="H24" s="264"/>
      <c r="I24" s="263"/>
    </row>
    <row r="25" spans="2:9" s="48" customFormat="1" ht="99" customHeight="1">
      <c r="B25" s="265">
        <v>612</v>
      </c>
      <c r="C25" s="266" t="s">
        <v>154</v>
      </c>
      <c r="D25" s="267">
        <v>1012</v>
      </c>
      <c r="E25" s="264"/>
      <c r="F25" s="512"/>
      <c r="G25" s="521"/>
      <c r="H25" s="264"/>
      <c r="I25" s="263"/>
    </row>
    <row r="26" spans="2:9" s="48" customFormat="1" ht="91.5" customHeight="1">
      <c r="B26" s="265">
        <v>613</v>
      </c>
      <c r="C26" s="266" t="s">
        <v>155</v>
      </c>
      <c r="D26" s="267">
        <v>1013</v>
      </c>
      <c r="E26" s="264"/>
      <c r="F26" s="512"/>
      <c r="G26" s="521"/>
      <c r="H26" s="264"/>
      <c r="I26" s="263"/>
    </row>
    <row r="27" spans="2:9" s="48" customFormat="1" ht="73.5" customHeight="1">
      <c r="B27" s="265">
        <v>614</v>
      </c>
      <c r="C27" s="266" t="s">
        <v>156</v>
      </c>
      <c r="D27" s="267">
        <v>1014</v>
      </c>
      <c r="E27" s="358">
        <v>231696</v>
      </c>
      <c r="F27" s="527">
        <v>243890</v>
      </c>
      <c r="G27" s="528">
        <v>104000</v>
      </c>
      <c r="H27" s="358">
        <v>101204</v>
      </c>
      <c r="I27" s="352">
        <f>H27/G27*100</f>
        <v>97.31153846153846</v>
      </c>
    </row>
    <row r="28" spans="2:9" s="48" customFormat="1" ht="54" customHeight="1">
      <c r="B28" s="265">
        <v>615</v>
      </c>
      <c r="C28" s="266" t="s">
        <v>157</v>
      </c>
      <c r="D28" s="267">
        <v>1015</v>
      </c>
      <c r="E28" s="269"/>
      <c r="F28" s="512"/>
      <c r="G28" s="521"/>
      <c r="H28" s="264"/>
      <c r="I28" s="352"/>
    </row>
    <row r="29" spans="2:9" s="48" customFormat="1" ht="72.75" customHeight="1">
      <c r="B29" s="265">
        <v>64</v>
      </c>
      <c r="C29" s="256" t="s">
        <v>158</v>
      </c>
      <c r="D29" s="350">
        <v>1016</v>
      </c>
      <c r="E29" s="359">
        <v>1638</v>
      </c>
      <c r="F29" s="527">
        <v>1500</v>
      </c>
      <c r="G29" s="528">
        <v>220</v>
      </c>
      <c r="H29" s="358">
        <v>0</v>
      </c>
      <c r="I29" s="352">
        <f>H29/G29*100</f>
        <v>0</v>
      </c>
    </row>
    <row r="30" spans="2:9" s="48" customFormat="1" ht="34.5" customHeight="1">
      <c r="B30" s="265">
        <v>65</v>
      </c>
      <c r="C30" s="256" t="s">
        <v>159</v>
      </c>
      <c r="D30" s="267">
        <v>1017</v>
      </c>
      <c r="E30" s="264">
        <v>2906</v>
      </c>
      <c r="F30" s="527">
        <v>3000</v>
      </c>
      <c r="G30" s="528">
        <v>1400</v>
      </c>
      <c r="H30" s="270">
        <v>1442</v>
      </c>
      <c r="I30" s="352">
        <f>H30/G30*100</f>
        <v>103</v>
      </c>
    </row>
    <row r="31" spans="2:9" s="48" customFormat="1" ht="46.5" customHeight="1">
      <c r="B31" s="255"/>
      <c r="C31" s="256" t="s">
        <v>160</v>
      </c>
      <c r="D31" s="271"/>
      <c r="E31" s="264"/>
      <c r="F31" s="512"/>
      <c r="G31" s="521"/>
      <c r="H31" s="270"/>
      <c r="I31" s="263"/>
    </row>
    <row r="32" spans="2:12" s="48" customFormat="1" ht="86.25" customHeight="1">
      <c r="B32" s="260" t="s">
        <v>161</v>
      </c>
      <c r="C32" s="261" t="s">
        <v>162</v>
      </c>
      <c r="D32" s="257">
        <v>1018</v>
      </c>
      <c r="E32" s="262">
        <f>E33-E34-E35+E36+E37+E38+E39+E40+E41+E42+E43</f>
        <v>238015</v>
      </c>
      <c r="F32" s="511">
        <f>F33-F34+F35+F36+F37+F38+F39+F40+F41+F42+F43</f>
        <v>258579</v>
      </c>
      <c r="G32" s="521">
        <f>G33-G34+G35+G36+G37+G38+G39+G40+G41+G42+G43</f>
        <v>106450</v>
      </c>
      <c r="H32" s="357">
        <f>H33-H34-H36+H36+H37+H38+H39+H40+H41+H42+H43</f>
        <v>108841</v>
      </c>
      <c r="I32" s="263">
        <f>H32/G32*100</f>
        <v>102.246124941287</v>
      </c>
      <c r="L32" s="510"/>
    </row>
    <row r="33" spans="2:9" s="48" customFormat="1" ht="34.5" customHeight="1">
      <c r="B33" s="265">
        <v>50</v>
      </c>
      <c r="C33" s="266" t="s">
        <v>163</v>
      </c>
      <c r="D33" s="267">
        <v>1019</v>
      </c>
      <c r="E33" s="264">
        <v>1950</v>
      </c>
      <c r="F33" s="527">
        <v>2500</v>
      </c>
      <c r="G33" s="528">
        <v>1300</v>
      </c>
      <c r="H33" s="264">
        <v>947</v>
      </c>
      <c r="I33" s="352">
        <f>H33/G33*100</f>
        <v>72.84615384615385</v>
      </c>
    </row>
    <row r="34" spans="2:9" s="48" customFormat="1" ht="79.5" customHeight="1">
      <c r="B34" s="265">
        <v>62</v>
      </c>
      <c r="C34" s="266" t="s">
        <v>164</v>
      </c>
      <c r="D34" s="267">
        <v>1020</v>
      </c>
      <c r="E34" s="359">
        <v>1249</v>
      </c>
      <c r="F34" s="527">
        <v>3500</v>
      </c>
      <c r="G34" s="528">
        <v>1000</v>
      </c>
      <c r="H34" s="358">
        <v>2951</v>
      </c>
      <c r="I34" s="352">
        <f>H34/G34*100</f>
        <v>295.1</v>
      </c>
    </row>
    <row r="35" spans="2:13" s="48" customFormat="1" ht="63" customHeight="1">
      <c r="B35" s="265">
        <v>630</v>
      </c>
      <c r="C35" s="266" t="s">
        <v>165</v>
      </c>
      <c r="D35" s="267">
        <v>1021</v>
      </c>
      <c r="E35" s="269"/>
      <c r="F35" s="527"/>
      <c r="G35" s="528"/>
      <c r="H35" s="264"/>
      <c r="I35" s="352"/>
      <c r="M35" s="508"/>
    </row>
    <row r="36" spans="2:9" s="48" customFormat="1" ht="93" customHeight="1">
      <c r="B36" s="265">
        <v>631</v>
      </c>
      <c r="C36" s="266" t="s">
        <v>166</v>
      </c>
      <c r="D36" s="267">
        <v>1022</v>
      </c>
      <c r="E36" s="264"/>
      <c r="F36" s="527"/>
      <c r="G36" s="528"/>
      <c r="H36" s="264"/>
      <c r="I36" s="352"/>
    </row>
    <row r="37" spans="2:9" s="48" customFormat="1" ht="34.5" customHeight="1">
      <c r="B37" s="265" t="s">
        <v>167</v>
      </c>
      <c r="C37" s="266" t="s">
        <v>168</v>
      </c>
      <c r="D37" s="267">
        <v>1023</v>
      </c>
      <c r="E37" s="264">
        <v>22170</v>
      </c>
      <c r="F37" s="527">
        <v>29005</v>
      </c>
      <c r="G37" s="528">
        <v>8000</v>
      </c>
      <c r="H37" s="264">
        <v>7154</v>
      </c>
      <c r="I37" s="352">
        <f>H37/G37*100</f>
        <v>89.425</v>
      </c>
    </row>
    <row r="38" spans="2:9" s="48" customFormat="1" ht="34.5" customHeight="1">
      <c r="B38" s="265">
        <v>513</v>
      </c>
      <c r="C38" s="266" t="s">
        <v>169</v>
      </c>
      <c r="D38" s="267">
        <v>1024</v>
      </c>
      <c r="E38" s="353">
        <v>25622</v>
      </c>
      <c r="F38" s="527">
        <v>27100</v>
      </c>
      <c r="G38" s="528">
        <v>12000</v>
      </c>
      <c r="H38" s="264">
        <v>12359</v>
      </c>
      <c r="I38" s="352">
        <f>H38/G38*100</f>
        <v>102.99166666666666</v>
      </c>
    </row>
    <row r="39" spans="2:9" s="48" customFormat="1" ht="59.25" customHeight="1">
      <c r="B39" s="265">
        <v>52</v>
      </c>
      <c r="C39" s="266" t="s">
        <v>170</v>
      </c>
      <c r="D39" s="267">
        <v>1025</v>
      </c>
      <c r="E39" s="359">
        <v>128417</v>
      </c>
      <c r="F39" s="527">
        <v>144215</v>
      </c>
      <c r="G39" s="528">
        <v>64000</v>
      </c>
      <c r="H39" s="358">
        <v>70666</v>
      </c>
      <c r="I39" s="352">
        <f>H39/G39*100</f>
        <v>110.41562499999999</v>
      </c>
    </row>
    <row r="40" spans="2:9" s="48" customFormat="1" ht="34.5" customHeight="1">
      <c r="B40" s="265">
        <v>53</v>
      </c>
      <c r="C40" s="266" t="s">
        <v>171</v>
      </c>
      <c r="D40" s="267">
        <v>1026</v>
      </c>
      <c r="E40" s="353">
        <v>8076</v>
      </c>
      <c r="F40" s="527">
        <v>12500</v>
      </c>
      <c r="G40" s="528">
        <v>4000</v>
      </c>
      <c r="H40" s="264">
        <v>3529</v>
      </c>
      <c r="I40" s="352">
        <f>H40/G40*100</f>
        <v>88.225</v>
      </c>
    </row>
    <row r="41" spans="2:9" s="48" customFormat="1" ht="34.5" customHeight="1">
      <c r="B41" s="265">
        <v>540</v>
      </c>
      <c r="C41" s="266" t="s">
        <v>172</v>
      </c>
      <c r="D41" s="267">
        <v>1027</v>
      </c>
      <c r="E41" s="353">
        <v>20220</v>
      </c>
      <c r="F41" s="527">
        <v>20300</v>
      </c>
      <c r="G41" s="528">
        <v>10150</v>
      </c>
      <c r="H41" s="264">
        <v>10431</v>
      </c>
      <c r="I41" s="352">
        <f>H41/G41*100</f>
        <v>102.76847290640394</v>
      </c>
    </row>
    <row r="42" spans="2:9" s="48" customFormat="1" ht="34.5" customHeight="1">
      <c r="B42" s="265" t="s">
        <v>173</v>
      </c>
      <c r="C42" s="266" t="s">
        <v>174</v>
      </c>
      <c r="D42" s="267">
        <v>1028</v>
      </c>
      <c r="E42" s="353">
        <v>14951</v>
      </c>
      <c r="F42" s="527">
        <v>1000</v>
      </c>
      <c r="G42" s="528"/>
      <c r="H42" s="264">
        <v>0</v>
      </c>
      <c r="I42" s="352"/>
    </row>
    <row r="43" spans="2:9" s="51" customFormat="1" ht="34.5" customHeight="1">
      <c r="B43" s="265">
        <v>55</v>
      </c>
      <c r="C43" s="266" t="s">
        <v>175</v>
      </c>
      <c r="D43" s="267">
        <v>1029</v>
      </c>
      <c r="E43" s="272">
        <v>17858</v>
      </c>
      <c r="F43" s="527">
        <v>25459</v>
      </c>
      <c r="G43" s="528">
        <v>8000</v>
      </c>
      <c r="H43" s="272">
        <v>6706</v>
      </c>
      <c r="I43" s="352">
        <f>H43/G43*100</f>
        <v>83.825</v>
      </c>
    </row>
    <row r="44" spans="2:9" s="51" customFormat="1" ht="57.75" customHeight="1">
      <c r="B44" s="260"/>
      <c r="C44" s="261" t="s">
        <v>176</v>
      </c>
      <c r="D44" s="257">
        <v>1030</v>
      </c>
      <c r="E44" s="273">
        <f>E14-E32</f>
        <v>1791</v>
      </c>
      <c r="F44" s="529"/>
      <c r="G44" s="528">
        <f>G14-G32</f>
        <v>1070</v>
      </c>
      <c r="H44" s="273"/>
      <c r="I44" s="263">
        <f>H44/G44*100</f>
        <v>0</v>
      </c>
    </row>
    <row r="45" spans="2:9" s="51" customFormat="1" ht="60.75" customHeight="1">
      <c r="B45" s="260"/>
      <c r="C45" s="261" t="s">
        <v>177</v>
      </c>
      <c r="D45" s="257">
        <v>1031</v>
      </c>
      <c r="E45" s="273"/>
      <c r="F45" s="511">
        <f>F32-F14</f>
        <v>5589</v>
      </c>
      <c r="G45" s="511"/>
      <c r="H45" s="511">
        <f>H32-H14</f>
        <v>4208</v>
      </c>
      <c r="I45" s="263"/>
    </row>
    <row r="46" spans="2:9" s="51" customFormat="1" ht="64.5" customHeight="1">
      <c r="B46" s="260">
        <v>66</v>
      </c>
      <c r="C46" s="261" t="s">
        <v>178</v>
      </c>
      <c r="D46" s="257">
        <v>1032</v>
      </c>
      <c r="E46" s="273">
        <f>E47+E52+E53</f>
        <v>4760</v>
      </c>
      <c r="F46" s="511">
        <f>F47+F52+F53</f>
        <v>5000</v>
      </c>
      <c r="G46" s="521">
        <f>G47+G52+G53</f>
        <v>2500</v>
      </c>
      <c r="H46" s="357">
        <f>H47+H52+H53</f>
        <v>2115</v>
      </c>
      <c r="I46" s="263">
        <f>H46/G46*100</f>
        <v>84.6</v>
      </c>
    </row>
    <row r="47" spans="2:9" s="51" customFormat="1" ht="123.75" customHeight="1">
      <c r="B47" s="255" t="s">
        <v>179</v>
      </c>
      <c r="C47" s="256" t="s">
        <v>180</v>
      </c>
      <c r="D47" s="257">
        <v>1033</v>
      </c>
      <c r="E47" s="272"/>
      <c r="F47" s="511">
        <f>F48+F49+F50+F51</f>
        <v>0</v>
      </c>
      <c r="G47" s="521">
        <f>G48+G49+G50+G51</f>
        <v>0</v>
      </c>
      <c r="H47" s="272"/>
      <c r="I47" s="263"/>
    </row>
    <row r="48" spans="2:9" s="51" customFormat="1" ht="67.5" customHeight="1">
      <c r="B48" s="265">
        <v>660</v>
      </c>
      <c r="C48" s="266" t="s">
        <v>181</v>
      </c>
      <c r="D48" s="267">
        <v>1034</v>
      </c>
      <c r="E48" s="272"/>
      <c r="F48" s="512"/>
      <c r="G48" s="521"/>
      <c r="H48" s="272"/>
      <c r="I48" s="263"/>
    </row>
    <row r="49" spans="2:9" s="51" customFormat="1" ht="64.5" customHeight="1">
      <c r="B49" s="265">
        <v>661</v>
      </c>
      <c r="C49" s="266" t="s">
        <v>182</v>
      </c>
      <c r="D49" s="267">
        <v>1035</v>
      </c>
      <c r="E49" s="272"/>
      <c r="F49" s="512"/>
      <c r="G49" s="521"/>
      <c r="H49" s="274"/>
      <c r="I49" s="263"/>
    </row>
    <row r="50" spans="2:9" s="51" customFormat="1" ht="59.25" customHeight="1">
      <c r="B50" s="265">
        <v>665</v>
      </c>
      <c r="C50" s="266" t="s">
        <v>183</v>
      </c>
      <c r="D50" s="267">
        <v>1036</v>
      </c>
      <c r="E50" s="272"/>
      <c r="F50" s="512"/>
      <c r="G50" s="521"/>
      <c r="H50" s="272"/>
      <c r="I50" s="263"/>
    </row>
    <row r="51" spans="2:9" s="51" customFormat="1" ht="34.5" customHeight="1">
      <c r="B51" s="265">
        <v>669</v>
      </c>
      <c r="C51" s="266" t="s">
        <v>184</v>
      </c>
      <c r="D51" s="267">
        <v>1037</v>
      </c>
      <c r="E51" s="272"/>
      <c r="F51" s="512"/>
      <c r="G51" s="521"/>
      <c r="H51" s="272"/>
      <c r="I51" s="263"/>
    </row>
    <row r="52" spans="2:9" s="51" customFormat="1" ht="78" customHeight="1">
      <c r="B52" s="255">
        <v>662</v>
      </c>
      <c r="C52" s="256" t="s">
        <v>185</v>
      </c>
      <c r="D52" s="350">
        <v>1038</v>
      </c>
      <c r="E52" s="272">
        <v>4760</v>
      </c>
      <c r="F52" s="527">
        <v>5000</v>
      </c>
      <c r="G52" s="528">
        <v>2500</v>
      </c>
      <c r="H52" s="272">
        <v>2115</v>
      </c>
      <c r="I52" s="352">
        <f>H52/G52*100</f>
        <v>84.6</v>
      </c>
    </row>
    <row r="53" spans="2:9" s="51" customFormat="1" ht="98.25" customHeight="1">
      <c r="B53" s="255" t="s">
        <v>186</v>
      </c>
      <c r="C53" s="256" t="s">
        <v>187</v>
      </c>
      <c r="D53" s="350">
        <v>1039</v>
      </c>
      <c r="E53" s="272"/>
      <c r="F53" s="512"/>
      <c r="G53" s="521"/>
      <c r="H53" s="272"/>
      <c r="I53" s="352"/>
    </row>
    <row r="54" spans="2:9" s="51" customFormat="1" ht="105.75" customHeight="1">
      <c r="B54" s="260">
        <v>56</v>
      </c>
      <c r="C54" s="261" t="s">
        <v>188</v>
      </c>
      <c r="D54" s="257">
        <v>1040</v>
      </c>
      <c r="E54" s="273">
        <f>E55+E60+E61</f>
        <v>1</v>
      </c>
      <c r="F54" s="511">
        <f>F55+F60+F61</f>
        <v>15</v>
      </c>
      <c r="G54" s="521">
        <f>G55+G60+G61</f>
        <v>0</v>
      </c>
      <c r="H54" s="360">
        <f>H55+H60+H61</f>
        <v>0</v>
      </c>
      <c r="I54" s="263">
        <v>0</v>
      </c>
    </row>
    <row r="55" spans="2:9" ht="135" customHeight="1">
      <c r="B55" s="255" t="s">
        <v>189</v>
      </c>
      <c r="C55" s="256" t="s">
        <v>593</v>
      </c>
      <c r="D55" s="257">
        <v>1041</v>
      </c>
      <c r="E55" s="272"/>
      <c r="F55" s="511">
        <f>F56+F57+F58+F59</f>
        <v>0</v>
      </c>
      <c r="G55" s="521">
        <f>G56+G57+G58+G59</f>
        <v>0</v>
      </c>
      <c r="H55" s="272"/>
      <c r="I55" s="263"/>
    </row>
    <row r="56" spans="2:9" ht="56.25" customHeight="1">
      <c r="B56" s="265">
        <v>560</v>
      </c>
      <c r="C56" s="266" t="s">
        <v>190</v>
      </c>
      <c r="D56" s="267">
        <v>1042</v>
      </c>
      <c r="E56" s="272"/>
      <c r="F56" s="512"/>
      <c r="G56" s="521"/>
      <c r="H56" s="272"/>
      <c r="I56" s="263"/>
    </row>
    <row r="57" spans="2:9" ht="61.5" customHeight="1">
      <c r="B57" s="265">
        <v>561</v>
      </c>
      <c r="C57" s="266" t="s">
        <v>191</v>
      </c>
      <c r="D57" s="267">
        <v>1043</v>
      </c>
      <c r="E57" s="272"/>
      <c r="F57" s="512"/>
      <c r="G57" s="521"/>
      <c r="H57" s="272"/>
      <c r="I57" s="263"/>
    </row>
    <row r="58" spans="2:9" ht="63" customHeight="1">
      <c r="B58" s="265">
        <v>565</v>
      </c>
      <c r="C58" s="266" t="s">
        <v>192</v>
      </c>
      <c r="D58" s="267">
        <v>1044</v>
      </c>
      <c r="E58" s="272"/>
      <c r="F58" s="512"/>
      <c r="G58" s="521"/>
      <c r="H58" s="272"/>
      <c r="I58" s="263"/>
    </row>
    <row r="59" spans="2:9" ht="69.75" customHeight="1">
      <c r="B59" s="265" t="s">
        <v>193</v>
      </c>
      <c r="C59" s="266" t="s">
        <v>194</v>
      </c>
      <c r="D59" s="267">
        <v>1045</v>
      </c>
      <c r="E59" s="272"/>
      <c r="F59" s="512"/>
      <c r="G59" s="521"/>
      <c r="H59" s="272"/>
      <c r="I59" s="263"/>
    </row>
    <row r="60" spans="2:9" ht="87.75" customHeight="1">
      <c r="B60" s="265">
        <v>562</v>
      </c>
      <c r="C60" s="256" t="s">
        <v>195</v>
      </c>
      <c r="D60" s="350">
        <v>1046</v>
      </c>
      <c r="E60" s="272">
        <v>1</v>
      </c>
      <c r="F60" s="527">
        <v>10</v>
      </c>
      <c r="G60" s="521"/>
      <c r="H60" s="272">
        <v>0</v>
      </c>
      <c r="I60" s="352">
        <v>0</v>
      </c>
    </row>
    <row r="61" spans="2:9" ht="92.25" customHeight="1">
      <c r="B61" s="255" t="s">
        <v>196</v>
      </c>
      <c r="C61" s="256" t="s">
        <v>197</v>
      </c>
      <c r="D61" s="350">
        <v>1047</v>
      </c>
      <c r="E61" s="272"/>
      <c r="F61" s="527">
        <v>5</v>
      </c>
      <c r="G61" s="521"/>
      <c r="H61" s="272"/>
      <c r="I61" s="352"/>
    </row>
    <row r="62" spans="2:9" ht="81" customHeight="1">
      <c r="B62" s="260"/>
      <c r="C62" s="261" t="s">
        <v>198</v>
      </c>
      <c r="D62" s="257">
        <v>1048</v>
      </c>
      <c r="E62" s="273">
        <f>E46-E54</f>
        <v>4759</v>
      </c>
      <c r="F62" s="511">
        <f>F46-F54</f>
        <v>4985</v>
      </c>
      <c r="G62" s="521">
        <f>G46-G54</f>
        <v>2500</v>
      </c>
      <c r="H62" s="360">
        <f>H46-H54</f>
        <v>2115</v>
      </c>
      <c r="I62" s="263">
        <f>H62/G62*100</f>
        <v>84.6</v>
      </c>
    </row>
    <row r="63" spans="2:9" ht="78.75" customHeight="1">
      <c r="B63" s="260"/>
      <c r="C63" s="261" t="s">
        <v>199</v>
      </c>
      <c r="D63" s="257">
        <v>1049</v>
      </c>
      <c r="E63" s="273"/>
      <c r="F63" s="512"/>
      <c r="G63" s="521"/>
      <c r="H63" s="273"/>
      <c r="I63" s="263"/>
    </row>
    <row r="64" spans="2:9" ht="121.5" customHeight="1">
      <c r="B64" s="265" t="s">
        <v>200</v>
      </c>
      <c r="C64" s="266" t="s">
        <v>201</v>
      </c>
      <c r="D64" s="267">
        <v>1050</v>
      </c>
      <c r="E64" s="272">
        <v>7248</v>
      </c>
      <c r="F64" s="512"/>
      <c r="G64" s="521"/>
      <c r="H64" s="272"/>
      <c r="I64" s="263"/>
    </row>
    <row r="65" spans="2:9" ht="126" customHeight="1">
      <c r="B65" s="265" t="s">
        <v>202</v>
      </c>
      <c r="C65" s="266" t="s">
        <v>203</v>
      </c>
      <c r="D65" s="267">
        <v>1051</v>
      </c>
      <c r="E65" s="272">
        <v>8534</v>
      </c>
      <c r="F65" s="512"/>
      <c r="G65" s="521"/>
      <c r="H65" s="272"/>
      <c r="I65" s="263"/>
    </row>
    <row r="66" spans="2:9" ht="58.5" customHeight="1">
      <c r="B66" s="260" t="s">
        <v>204</v>
      </c>
      <c r="C66" s="261" t="s">
        <v>205</v>
      </c>
      <c r="D66" s="350">
        <v>1052</v>
      </c>
      <c r="E66" s="351">
        <v>5623</v>
      </c>
      <c r="F66" s="512">
        <v>10000</v>
      </c>
      <c r="G66" s="521">
        <v>1800</v>
      </c>
      <c r="H66" s="526">
        <v>1011</v>
      </c>
      <c r="I66" s="369">
        <f>H66/G66*100</f>
        <v>56.166666666666664</v>
      </c>
    </row>
    <row r="67" spans="2:9" ht="56.25" customHeight="1">
      <c r="B67" s="260" t="s">
        <v>206</v>
      </c>
      <c r="C67" s="261" t="s">
        <v>207</v>
      </c>
      <c r="D67" s="350">
        <v>1053</v>
      </c>
      <c r="E67" s="351">
        <v>8831</v>
      </c>
      <c r="F67" s="512">
        <v>9000</v>
      </c>
      <c r="G67" s="521">
        <v>700</v>
      </c>
      <c r="H67" s="526">
        <v>528</v>
      </c>
      <c r="I67" s="369">
        <f>H67/G67*100</f>
        <v>75.42857142857143</v>
      </c>
    </row>
    <row r="68" spans="2:9" ht="141" customHeight="1">
      <c r="B68" s="275"/>
      <c r="C68" s="276" t="s">
        <v>208</v>
      </c>
      <c r="D68" s="267">
        <v>1054</v>
      </c>
      <c r="E68" s="272">
        <f>E44-E45+E62-E63+E64-E65+E66-E67</f>
        <v>2056</v>
      </c>
      <c r="F68" s="511">
        <f>F44-F45+F62-F63+F64-F65+F66-F67</f>
        <v>396</v>
      </c>
      <c r="G68" s="521">
        <f>G44-G45+G62-G63+G64-G65+G66-G67</f>
        <v>4670</v>
      </c>
      <c r="H68" s="356"/>
      <c r="I68" s="369">
        <f>H68/G68*100</f>
        <v>0</v>
      </c>
    </row>
    <row r="69" spans="2:9" ht="131.25" customHeight="1">
      <c r="B69" s="275"/>
      <c r="C69" s="276" t="s">
        <v>209</v>
      </c>
      <c r="D69" s="267">
        <v>1055</v>
      </c>
      <c r="E69" s="272"/>
      <c r="F69" s="512"/>
      <c r="G69" s="521"/>
      <c r="H69" s="356">
        <f>H45-H44+H63-H62+H65-H64+H67-H66</f>
        <v>1610</v>
      </c>
      <c r="I69" s="352"/>
    </row>
    <row r="70" spans="2:9" ht="94.5" customHeight="1">
      <c r="B70" s="265" t="s">
        <v>114</v>
      </c>
      <c r="C70" s="266" t="s">
        <v>210</v>
      </c>
      <c r="D70" s="267">
        <v>1056</v>
      </c>
      <c r="E70" s="272"/>
      <c r="F70" s="512"/>
      <c r="G70" s="521"/>
      <c r="H70" s="272"/>
      <c r="I70" s="352"/>
    </row>
    <row r="71" spans="2:9" ht="129" customHeight="1">
      <c r="B71" s="265" t="s">
        <v>115</v>
      </c>
      <c r="C71" s="266" t="s">
        <v>211</v>
      </c>
      <c r="D71" s="267">
        <v>1057</v>
      </c>
      <c r="E71" s="272"/>
      <c r="F71" s="512"/>
      <c r="G71" s="521"/>
      <c r="H71" s="272"/>
      <c r="I71" s="352"/>
    </row>
    <row r="72" spans="2:9" ht="69" customHeight="1">
      <c r="B72" s="260"/>
      <c r="C72" s="261" t="s">
        <v>212</v>
      </c>
      <c r="D72" s="257">
        <v>1058</v>
      </c>
      <c r="E72" s="273">
        <f>E68-E69+E70-E71</f>
        <v>2056</v>
      </c>
      <c r="F72" s="511">
        <f>F68-F69+F70-F71</f>
        <v>396</v>
      </c>
      <c r="G72" s="521">
        <f>G68-G69+G70-G71</f>
        <v>4670</v>
      </c>
      <c r="H72" s="360"/>
      <c r="I72" s="369">
        <f>H72/G72*100</f>
        <v>0</v>
      </c>
    </row>
    <row r="73" spans="2:9" ht="61.5" customHeight="1">
      <c r="B73" s="277"/>
      <c r="C73" s="278" t="s">
        <v>213</v>
      </c>
      <c r="D73" s="257">
        <v>1059</v>
      </c>
      <c r="E73" s="273"/>
      <c r="F73" s="512"/>
      <c r="G73" s="521"/>
      <c r="H73" s="360">
        <f>H69-H68+H71-H70</f>
        <v>1610</v>
      </c>
      <c r="I73" s="352"/>
    </row>
    <row r="74" spans="2:9" ht="54.75" customHeight="1">
      <c r="B74" s="265"/>
      <c r="C74" s="279" t="s">
        <v>214</v>
      </c>
      <c r="D74" s="267"/>
      <c r="E74" s="272"/>
      <c r="F74" s="512"/>
      <c r="G74" s="521"/>
      <c r="H74" s="272"/>
      <c r="I74" s="352"/>
    </row>
    <row r="75" spans="2:9" ht="51" customHeight="1">
      <c r="B75" s="265">
        <v>721</v>
      </c>
      <c r="C75" s="279" t="s">
        <v>215</v>
      </c>
      <c r="D75" s="267">
        <v>1060</v>
      </c>
      <c r="E75" s="272">
        <v>1207</v>
      </c>
      <c r="F75" s="512"/>
      <c r="G75" s="521"/>
      <c r="H75" s="272"/>
      <c r="I75" s="352"/>
    </row>
    <row r="76" spans="2:9" ht="71.25" customHeight="1">
      <c r="B76" s="265" t="s">
        <v>216</v>
      </c>
      <c r="C76" s="279" t="s">
        <v>217</v>
      </c>
      <c r="D76" s="267">
        <v>1061</v>
      </c>
      <c r="E76" s="272"/>
      <c r="F76" s="512"/>
      <c r="G76" s="521"/>
      <c r="H76" s="272"/>
      <c r="I76" s="352"/>
    </row>
    <row r="77" spans="2:9" ht="57.75" customHeight="1">
      <c r="B77" s="265" t="s">
        <v>216</v>
      </c>
      <c r="C77" s="279" t="s">
        <v>218</v>
      </c>
      <c r="D77" s="267">
        <v>1062</v>
      </c>
      <c r="E77" s="272">
        <v>485</v>
      </c>
      <c r="F77" s="512"/>
      <c r="G77" s="521"/>
      <c r="H77" s="272"/>
      <c r="I77" s="352"/>
    </row>
    <row r="78" spans="2:9" ht="57.75" customHeight="1">
      <c r="B78" s="265">
        <v>723</v>
      </c>
      <c r="C78" s="279" t="s">
        <v>219</v>
      </c>
      <c r="D78" s="267">
        <v>1063</v>
      </c>
      <c r="E78" s="272"/>
      <c r="F78" s="512"/>
      <c r="G78" s="521"/>
      <c r="H78" s="272"/>
      <c r="I78" s="352"/>
    </row>
    <row r="79" spans="2:9" ht="75" customHeight="1">
      <c r="B79" s="260"/>
      <c r="C79" s="278" t="s">
        <v>594</v>
      </c>
      <c r="D79" s="257">
        <v>1064</v>
      </c>
      <c r="E79" s="273">
        <f>E72-E73-E75+E77-E78</f>
        <v>1334</v>
      </c>
      <c r="F79" s="511">
        <f>F72-F73-F75-F76+F77-F78</f>
        <v>396</v>
      </c>
      <c r="G79" s="521">
        <f>G72-G73-G75-G76+G77-G78</f>
        <v>4670</v>
      </c>
      <c r="H79" s="273"/>
      <c r="I79" s="369">
        <f>H79/G79*100</f>
        <v>0</v>
      </c>
    </row>
    <row r="80" spans="2:9" ht="57.75" customHeight="1">
      <c r="B80" s="277"/>
      <c r="C80" s="278" t="s">
        <v>595</v>
      </c>
      <c r="D80" s="257">
        <v>1065</v>
      </c>
      <c r="E80" s="273"/>
      <c r="F80" s="512"/>
      <c r="G80" s="521"/>
      <c r="H80" s="273">
        <f>H73-H72+H75+H76-H77+H78</f>
        <v>1610</v>
      </c>
      <c r="I80" s="280"/>
    </row>
    <row r="81" spans="2:9" ht="68.25" customHeight="1">
      <c r="B81" s="281"/>
      <c r="C81" s="279" t="s">
        <v>220</v>
      </c>
      <c r="D81" s="267">
        <v>1066</v>
      </c>
      <c r="E81" s="272"/>
      <c r="F81" s="512"/>
      <c r="G81" s="521"/>
      <c r="H81" s="272"/>
      <c r="I81" s="282"/>
    </row>
    <row r="82" spans="2:9" ht="59.25" customHeight="1">
      <c r="B82" s="281"/>
      <c r="C82" s="279" t="s">
        <v>221</v>
      </c>
      <c r="D82" s="267">
        <v>1067</v>
      </c>
      <c r="E82" s="272"/>
      <c r="F82" s="512"/>
      <c r="G82" s="521"/>
      <c r="H82" s="272"/>
      <c r="I82" s="282"/>
    </row>
    <row r="83" spans="2:9" ht="67.5" customHeight="1">
      <c r="B83" s="281"/>
      <c r="C83" s="279" t="s">
        <v>596</v>
      </c>
      <c r="D83" s="267">
        <v>1068</v>
      </c>
      <c r="E83" s="272"/>
      <c r="F83" s="512"/>
      <c r="G83" s="521"/>
      <c r="H83" s="272"/>
      <c r="I83" s="282"/>
    </row>
    <row r="84" spans="2:9" ht="60.75" customHeight="1">
      <c r="B84" s="281"/>
      <c r="C84" s="279" t="s">
        <v>597</v>
      </c>
      <c r="D84" s="267">
        <v>1069</v>
      </c>
      <c r="E84" s="272"/>
      <c r="F84" s="513"/>
      <c r="G84" s="522"/>
      <c r="H84" s="272"/>
      <c r="I84" s="282"/>
    </row>
    <row r="85" spans="2:9" ht="34.5" customHeight="1">
      <c r="B85" s="281"/>
      <c r="C85" s="279" t="s">
        <v>598</v>
      </c>
      <c r="D85" s="267"/>
      <c r="E85" s="272"/>
      <c r="F85" s="512"/>
      <c r="G85" s="523"/>
      <c r="H85" s="272"/>
      <c r="I85" s="282"/>
    </row>
    <row r="86" spans="2:9" ht="34.5" customHeight="1">
      <c r="B86" s="281"/>
      <c r="C86" s="279" t="s">
        <v>116</v>
      </c>
      <c r="D86" s="267">
        <v>1070</v>
      </c>
      <c r="E86" s="272"/>
      <c r="F86" s="514"/>
      <c r="G86" s="524"/>
      <c r="H86" s="272"/>
      <c r="I86" s="282"/>
    </row>
    <row r="87" spans="2:9" ht="46.5" customHeight="1" thickBot="1">
      <c r="B87" s="283"/>
      <c r="C87" s="284" t="s">
        <v>117</v>
      </c>
      <c r="D87" s="285">
        <v>1071</v>
      </c>
      <c r="E87" s="286"/>
      <c r="F87" s="515"/>
      <c r="G87" s="525"/>
      <c r="H87" s="286"/>
      <c r="I87" s="287"/>
    </row>
    <row r="88" spans="4:5" ht="15.75">
      <c r="D88" s="138"/>
      <c r="E88" s="132"/>
    </row>
    <row r="89" spans="2:9" ht="18.75">
      <c r="B89" s="596" t="s">
        <v>1131</v>
      </c>
      <c r="C89" s="596"/>
      <c r="D89" s="138"/>
      <c r="E89" s="137"/>
      <c r="F89" s="595" t="s">
        <v>1050</v>
      </c>
      <c r="G89" s="595"/>
      <c r="H89" s="595"/>
      <c r="I89" s="595"/>
    </row>
    <row r="90" ht="18.75">
      <c r="D90" s="137" t="s">
        <v>61</v>
      </c>
    </row>
  </sheetData>
  <sheetProtection/>
  <mergeCells count="12">
    <mergeCell ref="B3:C3"/>
    <mergeCell ref="B4:C4"/>
    <mergeCell ref="F89:I89"/>
    <mergeCell ref="B89:C89"/>
    <mergeCell ref="B6:I6"/>
    <mergeCell ref="B10:B11"/>
    <mergeCell ref="I10:I11"/>
    <mergeCell ref="C10:C11"/>
    <mergeCell ref="F10:F11"/>
    <mergeCell ref="G10:H10"/>
    <mergeCell ref="E10:E11"/>
    <mergeCell ref="D10:D11"/>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37"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B2:L150"/>
  <sheetViews>
    <sheetView zoomScale="60" zoomScaleNormal="60" zoomScalePageLayoutView="0" workbookViewId="0" topLeftCell="A4">
      <selection activeCell="B149" sqref="B149:C149"/>
    </sheetView>
  </sheetViews>
  <sheetFormatPr defaultColWidth="9.140625" defaultRowHeight="12.75"/>
  <cols>
    <col min="1" max="1" width="9.140625" style="31" customWidth="1"/>
    <col min="2" max="2" width="25.7109375" style="31" customWidth="1"/>
    <col min="3" max="3" width="95.57421875" style="31" customWidth="1"/>
    <col min="4" max="4" width="9.8515625" style="31" customWidth="1"/>
    <col min="5" max="7" width="20.7109375" style="31" customWidth="1"/>
    <col min="8" max="8" width="20.7109375" style="34" customWidth="1"/>
    <col min="9" max="9" width="20.7109375" style="35" customWidth="1"/>
    <col min="10" max="16384" width="9.140625" style="31" customWidth="1"/>
  </cols>
  <sheetData>
    <row r="2" spans="2:4" s="2" customFormat="1" ht="18.75">
      <c r="B2" s="614" t="s">
        <v>785</v>
      </c>
      <c r="C2" s="614"/>
      <c r="D2" s="31"/>
    </row>
    <row r="3" spans="2:9" s="2" customFormat="1" ht="18.75">
      <c r="B3" s="614" t="s">
        <v>677</v>
      </c>
      <c r="C3" s="614"/>
      <c r="D3" s="31"/>
      <c r="I3" s="5" t="s">
        <v>584</v>
      </c>
    </row>
    <row r="5" spans="2:9" ht="30" customHeight="1">
      <c r="B5" s="616" t="s">
        <v>1112</v>
      </c>
      <c r="C5" s="616"/>
      <c r="D5" s="616"/>
      <c r="E5" s="616"/>
      <c r="F5" s="616"/>
      <c r="G5" s="616"/>
      <c r="H5" s="616"/>
      <c r="I5" s="616"/>
    </row>
    <row r="6" spans="2:9" ht="26.25" customHeight="1" thickBot="1">
      <c r="B6" s="32"/>
      <c r="C6" s="33"/>
      <c r="D6" s="33"/>
      <c r="E6" s="33"/>
      <c r="F6" s="33"/>
      <c r="G6" s="33"/>
      <c r="I6" s="106" t="s">
        <v>222</v>
      </c>
    </row>
    <row r="7" spans="2:9" s="56" customFormat="1" ht="42" customHeight="1">
      <c r="B7" s="622" t="s">
        <v>73</v>
      </c>
      <c r="C7" s="624" t="s">
        <v>74</v>
      </c>
      <c r="D7" s="612" t="s">
        <v>100</v>
      </c>
      <c r="E7" s="610" t="s">
        <v>1113</v>
      </c>
      <c r="F7" s="617" t="s">
        <v>1114</v>
      </c>
      <c r="G7" s="610" t="s">
        <v>1115</v>
      </c>
      <c r="H7" s="619"/>
      <c r="I7" s="620" t="s">
        <v>1116</v>
      </c>
    </row>
    <row r="8" spans="2:9" s="57" customFormat="1" ht="55.5" customHeight="1" thickBot="1">
      <c r="B8" s="623"/>
      <c r="C8" s="625"/>
      <c r="D8" s="613"/>
      <c r="E8" s="611"/>
      <c r="F8" s="618"/>
      <c r="G8" s="108" t="s">
        <v>78</v>
      </c>
      <c r="H8" s="108" t="s">
        <v>79</v>
      </c>
      <c r="I8" s="621"/>
    </row>
    <row r="9" spans="2:9" s="59" customFormat="1" ht="34.5" customHeight="1">
      <c r="B9" s="395"/>
      <c r="C9" s="396" t="s">
        <v>75</v>
      </c>
      <c r="D9" s="397"/>
      <c r="E9" s="398"/>
      <c r="F9" s="398"/>
      <c r="G9" s="398"/>
      <c r="H9" s="399"/>
      <c r="I9" s="400"/>
    </row>
    <row r="10" spans="2:9" s="59" customFormat="1" ht="34.5" customHeight="1">
      <c r="B10" s="75">
        <v>0</v>
      </c>
      <c r="C10" s="71" t="s">
        <v>223</v>
      </c>
      <c r="D10" s="72" t="s">
        <v>118</v>
      </c>
      <c r="E10" s="170"/>
      <c r="F10" s="170"/>
      <c r="G10" s="170"/>
      <c r="H10" s="171"/>
      <c r="I10" s="167"/>
    </row>
    <row r="11" spans="2:9" s="59" customFormat="1" ht="34.5" customHeight="1">
      <c r="B11" s="75"/>
      <c r="C11" s="71" t="s">
        <v>224</v>
      </c>
      <c r="D11" s="72" t="s">
        <v>119</v>
      </c>
      <c r="E11" s="361">
        <f>E12+E19+E28+E33+E43</f>
        <v>192177</v>
      </c>
      <c r="F11" s="516">
        <f>F12+F19+F28+F33+F43</f>
        <v>192204</v>
      </c>
      <c r="G11" s="366">
        <f>G12+G19+G28+G33+G43</f>
        <v>195894</v>
      </c>
      <c r="H11" s="361">
        <f>H12+H19+H28+H33+H43</f>
        <v>189160</v>
      </c>
      <c r="I11" s="402">
        <f>H11/G11*100</f>
        <v>96.56242661847733</v>
      </c>
    </row>
    <row r="12" spans="2:9" s="59" customFormat="1" ht="34.5" customHeight="1">
      <c r="B12" s="75">
        <v>1</v>
      </c>
      <c r="C12" s="71" t="s">
        <v>225</v>
      </c>
      <c r="D12" s="72" t="s">
        <v>120</v>
      </c>
      <c r="E12" s="362">
        <f>E13+E14+E15+E16+E17+E18</f>
        <v>3475</v>
      </c>
      <c r="F12" s="516">
        <f>F13+F14+F15+F16+F17+F18</f>
        <v>4900</v>
      </c>
      <c r="G12" s="366">
        <f>G13+G14+G15+G16+G17+G18</f>
        <v>4420</v>
      </c>
      <c r="H12" s="219">
        <f>H13+H14+H15+H16+H17+H18</f>
        <v>4391</v>
      </c>
      <c r="I12" s="402">
        <f>H12/G12*100</f>
        <v>99.34389140271493</v>
      </c>
    </row>
    <row r="13" spans="2:9" s="59" customFormat="1" ht="34.5" customHeight="1">
      <c r="B13" s="75" t="s">
        <v>226</v>
      </c>
      <c r="C13" s="73" t="s">
        <v>227</v>
      </c>
      <c r="D13" s="72" t="s">
        <v>121</v>
      </c>
      <c r="E13" s="362"/>
      <c r="F13" s="516"/>
      <c r="G13" s="366"/>
      <c r="H13" s="220"/>
      <c r="I13" s="402"/>
    </row>
    <row r="14" spans="2:9" s="59" customFormat="1" ht="34.5" customHeight="1">
      <c r="B14" s="75" t="s">
        <v>228</v>
      </c>
      <c r="C14" s="73" t="s">
        <v>229</v>
      </c>
      <c r="D14" s="72" t="s">
        <v>122</v>
      </c>
      <c r="E14" s="361">
        <v>3475</v>
      </c>
      <c r="F14" s="516">
        <v>4900</v>
      </c>
      <c r="G14" s="366">
        <v>4420</v>
      </c>
      <c r="H14" s="221">
        <v>4391</v>
      </c>
      <c r="I14" s="402">
        <f>H14/G14*100</f>
        <v>99.34389140271493</v>
      </c>
    </row>
    <row r="15" spans="2:9" s="59" customFormat="1" ht="34.5" customHeight="1">
      <c r="B15" s="75" t="s">
        <v>230</v>
      </c>
      <c r="C15" s="73" t="s">
        <v>231</v>
      </c>
      <c r="D15" s="72" t="s">
        <v>123</v>
      </c>
      <c r="E15" s="361"/>
      <c r="F15" s="516"/>
      <c r="G15" s="366"/>
      <c r="H15" s="220"/>
      <c r="I15" s="402"/>
    </row>
    <row r="16" spans="2:9" s="59" customFormat="1" ht="34.5" customHeight="1">
      <c r="B16" s="76" t="s">
        <v>232</v>
      </c>
      <c r="C16" s="73" t="s">
        <v>233</v>
      </c>
      <c r="D16" s="72" t="s">
        <v>124</v>
      </c>
      <c r="E16" s="361"/>
      <c r="F16" s="516"/>
      <c r="G16" s="366"/>
      <c r="H16" s="220"/>
      <c r="I16" s="402"/>
    </row>
    <row r="17" spans="2:9" s="59" customFormat="1" ht="34.5" customHeight="1">
      <c r="B17" s="76" t="s">
        <v>234</v>
      </c>
      <c r="C17" s="73" t="s">
        <v>235</v>
      </c>
      <c r="D17" s="72" t="s">
        <v>125</v>
      </c>
      <c r="E17" s="361"/>
      <c r="F17" s="516"/>
      <c r="G17" s="366"/>
      <c r="H17" s="220"/>
      <c r="I17" s="402"/>
    </row>
    <row r="18" spans="2:9" s="59" customFormat="1" ht="34.5" customHeight="1">
      <c r="B18" s="76" t="s">
        <v>236</v>
      </c>
      <c r="C18" s="73" t="s">
        <v>237</v>
      </c>
      <c r="D18" s="72" t="s">
        <v>585</v>
      </c>
      <c r="E18" s="361"/>
      <c r="F18" s="516"/>
      <c r="G18" s="366"/>
      <c r="H18" s="221"/>
      <c r="I18" s="402"/>
    </row>
    <row r="19" spans="2:9" s="59" customFormat="1" ht="34.5" customHeight="1">
      <c r="B19" s="77">
        <v>2</v>
      </c>
      <c r="C19" s="71" t="s">
        <v>238</v>
      </c>
      <c r="D19" s="72" t="s">
        <v>103</v>
      </c>
      <c r="E19" s="361">
        <f>E20+E21+E22+E23+E24+E25+E26+E27</f>
        <v>188295</v>
      </c>
      <c r="F19" s="516">
        <f>F20+F21+F22+F23+F24+F25+F26+F27</f>
        <v>186897</v>
      </c>
      <c r="G19" s="366">
        <f>G20+G21+G22+G23+G24+G25+G26+G27</f>
        <v>191067</v>
      </c>
      <c r="H19" s="389">
        <f>H20+H21+H22+H23+H24+H25+H26+H27</f>
        <v>184362</v>
      </c>
      <c r="I19" s="402">
        <f>H19/G19*100</f>
        <v>96.49075978583429</v>
      </c>
    </row>
    <row r="20" spans="2:9" s="59" customFormat="1" ht="34.5" customHeight="1">
      <c r="B20" s="75" t="s">
        <v>239</v>
      </c>
      <c r="C20" s="73" t="s">
        <v>240</v>
      </c>
      <c r="D20" s="72" t="s">
        <v>102</v>
      </c>
      <c r="E20" s="361">
        <v>3342</v>
      </c>
      <c r="F20" s="516">
        <v>3342</v>
      </c>
      <c r="G20" s="366">
        <v>3342</v>
      </c>
      <c r="H20" s="390">
        <v>3342</v>
      </c>
      <c r="I20" s="402">
        <f>H20/G20*100</f>
        <v>100</v>
      </c>
    </row>
    <row r="21" spans="2:9" s="59" customFormat="1" ht="34.5" customHeight="1">
      <c r="B21" s="76" t="s">
        <v>241</v>
      </c>
      <c r="C21" s="73" t="s">
        <v>242</v>
      </c>
      <c r="D21" s="72" t="s">
        <v>76</v>
      </c>
      <c r="E21" s="361">
        <v>102076</v>
      </c>
      <c r="F21" s="516">
        <v>101000</v>
      </c>
      <c r="G21" s="366">
        <v>99500</v>
      </c>
      <c r="H21" s="391">
        <v>101122</v>
      </c>
      <c r="I21" s="402">
        <f>H21/G21*100</f>
        <v>101.63015075376885</v>
      </c>
    </row>
    <row r="22" spans="2:9" s="59" customFormat="1" ht="34.5" customHeight="1">
      <c r="B22" s="75" t="s">
        <v>243</v>
      </c>
      <c r="C22" s="73" t="s">
        <v>244</v>
      </c>
      <c r="D22" s="72" t="s">
        <v>126</v>
      </c>
      <c r="E22" s="361">
        <v>66336</v>
      </c>
      <c r="F22" s="516">
        <v>66000</v>
      </c>
      <c r="G22" s="366">
        <v>72000</v>
      </c>
      <c r="H22" s="390">
        <v>62914</v>
      </c>
      <c r="I22" s="402">
        <f>H22/G22*100</f>
        <v>87.38055555555555</v>
      </c>
    </row>
    <row r="23" spans="2:9" s="59" customFormat="1" ht="34.5" customHeight="1">
      <c r="B23" s="75" t="s">
        <v>245</v>
      </c>
      <c r="C23" s="73" t="s">
        <v>246</v>
      </c>
      <c r="D23" s="72" t="s">
        <v>127</v>
      </c>
      <c r="E23" s="361">
        <v>2149</v>
      </c>
      <c r="F23" s="516">
        <v>2130</v>
      </c>
      <c r="G23" s="366">
        <v>2110</v>
      </c>
      <c r="H23" s="390">
        <v>2104</v>
      </c>
      <c r="I23" s="402">
        <f>H23/G23*100</f>
        <v>99.71563981042654</v>
      </c>
    </row>
    <row r="24" spans="2:9" s="59" customFormat="1" ht="34.5" customHeight="1">
      <c r="B24" s="75" t="s">
        <v>247</v>
      </c>
      <c r="C24" s="73" t="s">
        <v>248</v>
      </c>
      <c r="D24" s="72" t="s">
        <v>128</v>
      </c>
      <c r="E24" s="361"/>
      <c r="F24" s="516"/>
      <c r="G24" s="366"/>
      <c r="H24" s="391"/>
      <c r="I24" s="402"/>
    </row>
    <row r="25" spans="2:9" s="59" customFormat="1" ht="34.5" customHeight="1">
      <c r="B25" s="75" t="s">
        <v>249</v>
      </c>
      <c r="C25" s="73" t="s">
        <v>250</v>
      </c>
      <c r="D25" s="72" t="s">
        <v>104</v>
      </c>
      <c r="E25" s="361">
        <v>6025</v>
      </c>
      <c r="F25" s="516">
        <v>6025</v>
      </c>
      <c r="G25" s="366">
        <v>6025</v>
      </c>
      <c r="H25" s="390">
        <v>6025</v>
      </c>
      <c r="I25" s="402">
        <f>H25/G25*100</f>
        <v>100</v>
      </c>
    </row>
    <row r="26" spans="2:9" s="59" customFormat="1" ht="34.5" customHeight="1">
      <c r="B26" s="75" t="s">
        <v>251</v>
      </c>
      <c r="C26" s="73" t="s">
        <v>252</v>
      </c>
      <c r="D26" s="72" t="s">
        <v>129</v>
      </c>
      <c r="E26" s="361">
        <v>8367</v>
      </c>
      <c r="F26" s="516">
        <v>8400</v>
      </c>
      <c r="G26" s="366">
        <v>8090</v>
      </c>
      <c r="H26" s="390">
        <v>8855</v>
      </c>
      <c r="I26" s="402">
        <f>H26/G26*100</f>
        <v>109.45611866501854</v>
      </c>
    </row>
    <row r="27" spans="2:9" s="59" customFormat="1" ht="34.5" customHeight="1">
      <c r="B27" s="75" t="s">
        <v>253</v>
      </c>
      <c r="C27" s="73" t="s">
        <v>254</v>
      </c>
      <c r="D27" s="72" t="s">
        <v>101</v>
      </c>
      <c r="E27" s="361"/>
      <c r="F27" s="516"/>
      <c r="G27" s="366"/>
      <c r="H27" s="390"/>
      <c r="I27" s="402"/>
    </row>
    <row r="28" spans="2:9" s="59" customFormat="1" ht="34.5" customHeight="1">
      <c r="B28" s="77">
        <v>3</v>
      </c>
      <c r="C28" s="71" t="s">
        <v>255</v>
      </c>
      <c r="D28" s="72" t="s">
        <v>111</v>
      </c>
      <c r="E28" s="364"/>
      <c r="F28" s="516">
        <f>F29+F30+F31+F32</f>
        <v>0</v>
      </c>
      <c r="G28" s="366">
        <f>G29+G30+G31+G32</f>
        <v>0</v>
      </c>
      <c r="H28" s="390"/>
      <c r="I28" s="402"/>
    </row>
    <row r="29" spans="2:9" s="59" customFormat="1" ht="34.5" customHeight="1">
      <c r="B29" s="75" t="s">
        <v>256</v>
      </c>
      <c r="C29" s="73" t="s">
        <v>257</v>
      </c>
      <c r="D29" s="72" t="s">
        <v>130</v>
      </c>
      <c r="E29" s="364"/>
      <c r="F29" s="516"/>
      <c r="G29" s="366"/>
      <c r="H29" s="390"/>
      <c r="I29" s="402"/>
    </row>
    <row r="30" spans="2:9" s="59" customFormat="1" ht="34.5" customHeight="1">
      <c r="B30" s="76" t="s">
        <v>258</v>
      </c>
      <c r="C30" s="73" t="s">
        <v>259</v>
      </c>
      <c r="D30" s="72" t="s">
        <v>131</v>
      </c>
      <c r="E30" s="364"/>
      <c r="F30" s="516"/>
      <c r="G30" s="366"/>
      <c r="H30" s="390"/>
      <c r="I30" s="402"/>
    </row>
    <row r="31" spans="2:9" s="59" customFormat="1" ht="34.5" customHeight="1">
      <c r="B31" s="76" t="s">
        <v>260</v>
      </c>
      <c r="C31" s="73" t="s">
        <v>261</v>
      </c>
      <c r="D31" s="72" t="s">
        <v>132</v>
      </c>
      <c r="E31" s="364"/>
      <c r="F31" s="516"/>
      <c r="G31" s="366"/>
      <c r="H31" s="391"/>
      <c r="I31" s="402"/>
    </row>
    <row r="32" spans="2:9" s="59" customFormat="1" ht="34.5" customHeight="1">
      <c r="B32" s="76" t="s">
        <v>262</v>
      </c>
      <c r="C32" s="73" t="s">
        <v>263</v>
      </c>
      <c r="D32" s="72" t="s">
        <v>133</v>
      </c>
      <c r="E32" s="364"/>
      <c r="F32" s="516"/>
      <c r="G32" s="366"/>
      <c r="H32" s="390"/>
      <c r="I32" s="402"/>
    </row>
    <row r="33" spans="2:9" s="59" customFormat="1" ht="34.5" customHeight="1">
      <c r="B33" s="78" t="s">
        <v>264</v>
      </c>
      <c r="C33" s="71" t="s">
        <v>265</v>
      </c>
      <c r="D33" s="72" t="s">
        <v>134</v>
      </c>
      <c r="E33" s="361">
        <v>407</v>
      </c>
      <c r="F33" s="516">
        <f>F34+F35+F36+F37+F38+F39+F40+F41+F42</f>
        <v>407</v>
      </c>
      <c r="G33" s="366">
        <f>G34+G35+G36+G37+G38+G39+G40+G41+G42</f>
        <v>407</v>
      </c>
      <c r="H33" s="389">
        <f>H34+H35+H36+H37+H38+H39+H40+H41+H42</f>
        <v>407</v>
      </c>
      <c r="I33" s="402">
        <f>H33/G33*100</f>
        <v>100</v>
      </c>
    </row>
    <row r="34" spans="2:9" s="59" customFormat="1" ht="34.5" customHeight="1">
      <c r="B34" s="76" t="s">
        <v>266</v>
      </c>
      <c r="C34" s="73" t="s">
        <v>267</v>
      </c>
      <c r="D34" s="72" t="s">
        <v>135</v>
      </c>
      <c r="E34" s="361"/>
      <c r="F34" s="516"/>
      <c r="G34" s="366"/>
      <c r="H34" s="390"/>
      <c r="I34" s="402"/>
    </row>
    <row r="35" spans="2:9" s="59" customFormat="1" ht="34.5" customHeight="1">
      <c r="B35" s="76" t="s">
        <v>268</v>
      </c>
      <c r="C35" s="73" t="s">
        <v>269</v>
      </c>
      <c r="D35" s="72" t="s">
        <v>270</v>
      </c>
      <c r="E35" s="361">
        <v>407</v>
      </c>
      <c r="F35" s="516">
        <v>407</v>
      </c>
      <c r="G35" s="366">
        <v>407</v>
      </c>
      <c r="H35" s="391">
        <v>407</v>
      </c>
      <c r="I35" s="402">
        <f>H35/G35*100</f>
        <v>100</v>
      </c>
    </row>
    <row r="36" spans="2:9" s="59" customFormat="1" ht="34.5" customHeight="1">
      <c r="B36" s="76" t="s">
        <v>271</v>
      </c>
      <c r="C36" s="73" t="s">
        <v>272</v>
      </c>
      <c r="D36" s="72" t="s">
        <v>273</v>
      </c>
      <c r="E36" s="361"/>
      <c r="F36" s="516"/>
      <c r="G36" s="366"/>
      <c r="H36" s="391"/>
      <c r="I36" s="402"/>
    </row>
    <row r="37" spans="2:9" s="59" customFormat="1" ht="34.5" customHeight="1">
      <c r="B37" s="76" t="s">
        <v>274</v>
      </c>
      <c r="C37" s="73" t="s">
        <v>275</v>
      </c>
      <c r="D37" s="72" t="s">
        <v>276</v>
      </c>
      <c r="E37" s="361"/>
      <c r="F37" s="516"/>
      <c r="G37" s="366"/>
      <c r="H37" s="390"/>
      <c r="I37" s="402"/>
    </row>
    <row r="38" spans="2:9" s="59" customFormat="1" ht="34.5" customHeight="1">
      <c r="B38" s="76" t="s">
        <v>274</v>
      </c>
      <c r="C38" s="73" t="s">
        <v>277</v>
      </c>
      <c r="D38" s="72" t="s">
        <v>278</v>
      </c>
      <c r="E38" s="361"/>
      <c r="F38" s="516"/>
      <c r="G38" s="366"/>
      <c r="H38" s="390"/>
      <c r="I38" s="402"/>
    </row>
    <row r="39" spans="2:9" s="59" customFormat="1" ht="34.5" customHeight="1">
      <c r="B39" s="76" t="s">
        <v>279</v>
      </c>
      <c r="C39" s="73" t="s">
        <v>280</v>
      </c>
      <c r="D39" s="72" t="s">
        <v>281</v>
      </c>
      <c r="E39" s="361"/>
      <c r="F39" s="516"/>
      <c r="G39" s="366"/>
      <c r="H39" s="390"/>
      <c r="I39" s="402"/>
    </row>
    <row r="40" spans="2:9" s="59" customFormat="1" ht="34.5" customHeight="1">
      <c r="B40" s="76" t="s">
        <v>279</v>
      </c>
      <c r="C40" s="73" t="s">
        <v>282</v>
      </c>
      <c r="D40" s="72" t="s">
        <v>283</v>
      </c>
      <c r="E40" s="361"/>
      <c r="F40" s="516"/>
      <c r="G40" s="366"/>
      <c r="H40" s="390"/>
      <c r="I40" s="402"/>
    </row>
    <row r="41" spans="2:9" s="59" customFormat="1" ht="34.5" customHeight="1">
      <c r="B41" s="76" t="s">
        <v>284</v>
      </c>
      <c r="C41" s="73" t="s">
        <v>285</v>
      </c>
      <c r="D41" s="72" t="s">
        <v>286</v>
      </c>
      <c r="E41" s="361"/>
      <c r="F41" s="516"/>
      <c r="G41" s="366"/>
      <c r="H41" s="390"/>
      <c r="I41" s="402"/>
    </row>
    <row r="42" spans="2:9" s="59" customFormat="1" ht="34.5" customHeight="1">
      <c r="B42" s="76" t="s">
        <v>287</v>
      </c>
      <c r="C42" s="73" t="s">
        <v>288</v>
      </c>
      <c r="D42" s="72" t="s">
        <v>289</v>
      </c>
      <c r="E42" s="361"/>
      <c r="F42" s="516"/>
      <c r="G42" s="366"/>
      <c r="H42" s="390"/>
      <c r="I42" s="402"/>
    </row>
    <row r="43" spans="2:9" s="59" customFormat="1" ht="34.5" customHeight="1">
      <c r="B43" s="78">
        <v>5</v>
      </c>
      <c r="C43" s="71" t="s">
        <v>290</v>
      </c>
      <c r="D43" s="72" t="s">
        <v>291</v>
      </c>
      <c r="E43" s="361"/>
      <c r="F43" s="516">
        <f>F44+F45+F46+F47+F48+F49+F50</f>
        <v>0</v>
      </c>
      <c r="G43" s="366">
        <f>G44+G45+G46+G47+G48+G49+G50</f>
        <v>0</v>
      </c>
      <c r="H43" s="390"/>
      <c r="I43" s="402"/>
    </row>
    <row r="44" spans="2:9" s="59" customFormat="1" ht="34.5" customHeight="1">
      <c r="B44" s="76" t="s">
        <v>292</v>
      </c>
      <c r="C44" s="73" t="s">
        <v>293</v>
      </c>
      <c r="D44" s="72" t="s">
        <v>294</v>
      </c>
      <c r="E44" s="361"/>
      <c r="F44" s="516"/>
      <c r="G44" s="366"/>
      <c r="H44" s="390"/>
      <c r="I44" s="402"/>
    </row>
    <row r="45" spans="2:9" s="59" customFormat="1" ht="34.5" customHeight="1">
      <c r="B45" s="76" t="s">
        <v>295</v>
      </c>
      <c r="C45" s="73" t="s">
        <v>296</v>
      </c>
      <c r="D45" s="72" t="s">
        <v>297</v>
      </c>
      <c r="E45" s="361"/>
      <c r="F45" s="516"/>
      <c r="G45" s="366"/>
      <c r="H45" s="390"/>
      <c r="I45" s="402"/>
    </row>
    <row r="46" spans="2:9" s="59" customFormat="1" ht="34.5" customHeight="1">
      <c r="B46" s="76" t="s">
        <v>298</v>
      </c>
      <c r="C46" s="73" t="s">
        <v>299</v>
      </c>
      <c r="D46" s="72" t="s">
        <v>300</v>
      </c>
      <c r="E46" s="361"/>
      <c r="F46" s="516"/>
      <c r="G46" s="366"/>
      <c r="H46" s="391"/>
      <c r="I46" s="402"/>
    </row>
    <row r="47" spans="2:9" s="59" customFormat="1" ht="34.5" customHeight="1">
      <c r="B47" s="76" t="s">
        <v>599</v>
      </c>
      <c r="C47" s="73" t="s">
        <v>301</v>
      </c>
      <c r="D47" s="72" t="s">
        <v>302</v>
      </c>
      <c r="E47" s="361"/>
      <c r="F47" s="516"/>
      <c r="G47" s="366"/>
      <c r="H47" s="390"/>
      <c r="I47" s="402"/>
    </row>
    <row r="48" spans="2:9" s="59" customFormat="1" ht="34.5" customHeight="1">
      <c r="B48" s="76" t="s">
        <v>303</v>
      </c>
      <c r="C48" s="73" t="s">
        <v>304</v>
      </c>
      <c r="D48" s="72" t="s">
        <v>305</v>
      </c>
      <c r="E48" s="361"/>
      <c r="F48" s="516"/>
      <c r="G48" s="366"/>
      <c r="H48" s="391"/>
      <c r="I48" s="402"/>
    </row>
    <row r="49" spans="2:9" s="59" customFormat="1" ht="34.5" customHeight="1">
      <c r="B49" s="76" t="s">
        <v>306</v>
      </c>
      <c r="C49" s="73" t="s">
        <v>307</v>
      </c>
      <c r="D49" s="72" t="s">
        <v>308</v>
      </c>
      <c r="E49" s="361"/>
      <c r="F49" s="516"/>
      <c r="G49" s="366"/>
      <c r="H49" s="390"/>
      <c r="I49" s="402"/>
    </row>
    <row r="50" spans="2:9" s="59" customFormat="1" ht="34.5" customHeight="1">
      <c r="B50" s="76" t="s">
        <v>309</v>
      </c>
      <c r="C50" s="73" t="s">
        <v>310</v>
      </c>
      <c r="D50" s="72" t="s">
        <v>311</v>
      </c>
      <c r="E50" s="361"/>
      <c r="F50" s="516"/>
      <c r="G50" s="366"/>
      <c r="H50" s="390"/>
      <c r="I50" s="402"/>
    </row>
    <row r="51" spans="2:9" s="59" customFormat="1" ht="34.5" customHeight="1">
      <c r="B51" s="78">
        <v>288</v>
      </c>
      <c r="C51" s="71" t="s">
        <v>136</v>
      </c>
      <c r="D51" s="72" t="s">
        <v>312</v>
      </c>
      <c r="E51" s="361">
        <v>5897</v>
      </c>
      <c r="F51" s="516">
        <v>3500</v>
      </c>
      <c r="G51" s="366">
        <v>3500</v>
      </c>
      <c r="H51" s="361">
        <v>5923</v>
      </c>
      <c r="I51" s="402">
        <f>H51/G51*100</f>
        <v>169.22857142857143</v>
      </c>
    </row>
    <row r="52" spans="2:9" s="59" customFormat="1" ht="34.5" customHeight="1">
      <c r="B52" s="78"/>
      <c r="C52" s="71" t="s">
        <v>313</v>
      </c>
      <c r="D52" s="72" t="s">
        <v>314</v>
      </c>
      <c r="E52" s="389">
        <f>E53+E60+E68+E69+E70+E71+E77+E78+E79</f>
        <v>152349</v>
      </c>
      <c r="F52" s="516">
        <f>F53+F60+F68+F69+F70+F71+F77+F78+F79</f>
        <v>132401</v>
      </c>
      <c r="G52" s="366">
        <f>G53+G60+G68+G69+G70+G71+G77+G78+G79</f>
        <v>134836</v>
      </c>
      <c r="H52" s="389">
        <f>H53+H60+H68+H69+H70+H71+H77+H78+H79</f>
        <v>156011</v>
      </c>
      <c r="I52" s="402">
        <f>H52/G52*100</f>
        <v>115.70426295648046</v>
      </c>
    </row>
    <row r="53" spans="2:9" s="59" customFormat="1" ht="34.5" customHeight="1">
      <c r="B53" s="78" t="s">
        <v>315</v>
      </c>
      <c r="C53" s="71" t="s">
        <v>316</v>
      </c>
      <c r="D53" s="72" t="s">
        <v>317</v>
      </c>
      <c r="E53" s="361">
        <f>E54+E55+E56+E57+E58+E59</f>
        <v>13253</v>
      </c>
      <c r="F53" s="516">
        <f>F54+F55+F56+F57+F58+F59</f>
        <v>12685</v>
      </c>
      <c r="G53" s="366">
        <f>G54+G55+G56+G57+G58+G59</f>
        <v>16450</v>
      </c>
      <c r="H53" s="389">
        <f>H54+H55+H56+H57+H58+H59</f>
        <v>13407</v>
      </c>
      <c r="I53" s="402">
        <f>H53/G53*100</f>
        <v>81.5015197568389</v>
      </c>
    </row>
    <row r="54" spans="2:9" s="59" customFormat="1" ht="34.5" customHeight="1">
      <c r="B54" s="76">
        <v>10</v>
      </c>
      <c r="C54" s="73" t="s">
        <v>318</v>
      </c>
      <c r="D54" s="72" t="s">
        <v>319</v>
      </c>
      <c r="E54" s="361">
        <v>9609</v>
      </c>
      <c r="F54" s="516">
        <v>10000</v>
      </c>
      <c r="G54" s="366">
        <v>12000</v>
      </c>
      <c r="H54" s="390">
        <v>10381</v>
      </c>
      <c r="I54" s="402">
        <f>H54/G54*100</f>
        <v>86.50833333333333</v>
      </c>
    </row>
    <row r="55" spans="2:9" s="59" customFormat="1" ht="34.5" customHeight="1">
      <c r="B55" s="76">
        <v>11</v>
      </c>
      <c r="C55" s="73" t="s">
        <v>320</v>
      </c>
      <c r="D55" s="72" t="s">
        <v>321</v>
      </c>
      <c r="E55" s="361"/>
      <c r="F55" s="516"/>
      <c r="G55" s="366"/>
      <c r="H55" s="390"/>
      <c r="I55" s="402"/>
    </row>
    <row r="56" spans="2:9" s="59" customFormat="1" ht="34.5" customHeight="1">
      <c r="B56" s="76">
        <v>12</v>
      </c>
      <c r="C56" s="73" t="s">
        <v>322</v>
      </c>
      <c r="D56" s="72" t="s">
        <v>323</v>
      </c>
      <c r="E56" s="361"/>
      <c r="F56" s="516"/>
      <c r="G56" s="366"/>
      <c r="H56" s="390"/>
      <c r="I56" s="402"/>
    </row>
    <row r="57" spans="2:9" s="59" customFormat="1" ht="34.5" customHeight="1">
      <c r="B57" s="76">
        <v>13</v>
      </c>
      <c r="C57" s="73" t="s">
        <v>324</v>
      </c>
      <c r="D57" s="72" t="s">
        <v>325</v>
      </c>
      <c r="E57" s="361">
        <v>1569</v>
      </c>
      <c r="F57" s="516">
        <v>1100</v>
      </c>
      <c r="G57" s="366">
        <v>1400</v>
      </c>
      <c r="H57" s="390">
        <v>1490</v>
      </c>
      <c r="I57" s="402">
        <f>H57/G57*100</f>
        <v>106.42857142857143</v>
      </c>
    </row>
    <row r="58" spans="2:9" s="59" customFormat="1" ht="34.5" customHeight="1">
      <c r="B58" s="76">
        <v>14</v>
      </c>
      <c r="C58" s="73" t="s">
        <v>326</v>
      </c>
      <c r="D58" s="72" t="s">
        <v>327</v>
      </c>
      <c r="E58" s="361">
        <v>1918</v>
      </c>
      <c r="F58" s="516">
        <v>1485</v>
      </c>
      <c r="G58" s="366">
        <v>2950</v>
      </c>
      <c r="H58" s="390">
        <v>523</v>
      </c>
      <c r="I58" s="402">
        <f>H58/G58*100</f>
        <v>17.728813559322035</v>
      </c>
    </row>
    <row r="59" spans="2:9" s="59" customFormat="1" ht="34.5" customHeight="1">
      <c r="B59" s="76">
        <v>15</v>
      </c>
      <c r="C59" s="74" t="s">
        <v>328</v>
      </c>
      <c r="D59" s="72" t="s">
        <v>329</v>
      </c>
      <c r="E59" s="361">
        <v>157</v>
      </c>
      <c r="F59" s="516">
        <v>100</v>
      </c>
      <c r="G59" s="366">
        <v>100</v>
      </c>
      <c r="H59" s="391">
        <v>1013</v>
      </c>
      <c r="I59" s="402">
        <f>H59/G59*100</f>
        <v>1013.0000000000001</v>
      </c>
    </row>
    <row r="60" spans="2:9" s="59" customFormat="1" ht="34.5" customHeight="1">
      <c r="B60" s="78"/>
      <c r="C60" s="71" t="s">
        <v>330</v>
      </c>
      <c r="D60" s="72" t="s">
        <v>331</v>
      </c>
      <c r="E60" s="361">
        <f>E61+E62+E63+E64+E65+E66+E67</f>
        <v>77313</v>
      </c>
      <c r="F60" s="516">
        <f>F61+F62+F63+F64+F65+F66+F67</f>
        <v>84000</v>
      </c>
      <c r="G60" s="366">
        <f>G61+G62+G63+G64+G65+G66+G67</f>
        <v>83000</v>
      </c>
      <c r="H60" s="366">
        <f>H61+H62+H63+H64+H65+H66+H67</f>
        <v>86046</v>
      </c>
      <c r="I60" s="402">
        <f>H60/G60*100</f>
        <v>103.66987951807229</v>
      </c>
    </row>
    <row r="61" spans="2:9" s="58" customFormat="1" ht="34.5" customHeight="1">
      <c r="B61" s="76" t="s">
        <v>332</v>
      </c>
      <c r="C61" s="73" t="s">
        <v>333</v>
      </c>
      <c r="D61" s="72" t="s">
        <v>334</v>
      </c>
      <c r="E61" s="361"/>
      <c r="F61" s="516"/>
      <c r="G61" s="366"/>
      <c r="H61" s="390"/>
      <c r="I61" s="402"/>
    </row>
    <row r="62" spans="2:9" s="58" customFormat="1" ht="34.5" customHeight="1">
      <c r="B62" s="76" t="s">
        <v>335</v>
      </c>
      <c r="C62" s="73" t="s">
        <v>336</v>
      </c>
      <c r="D62" s="72" t="s">
        <v>337</v>
      </c>
      <c r="E62" s="361"/>
      <c r="F62" s="516"/>
      <c r="G62" s="366"/>
      <c r="H62" s="392"/>
      <c r="I62" s="402"/>
    </row>
    <row r="63" spans="2:9" s="59" customFormat="1" ht="34.5" customHeight="1">
      <c r="B63" s="76" t="s">
        <v>338</v>
      </c>
      <c r="C63" s="73" t="s">
        <v>339</v>
      </c>
      <c r="D63" s="72" t="s">
        <v>340</v>
      </c>
      <c r="E63" s="361"/>
      <c r="F63" s="516"/>
      <c r="G63" s="366"/>
      <c r="H63" s="366"/>
      <c r="I63" s="402"/>
    </row>
    <row r="64" spans="2:9" s="58" customFormat="1" ht="34.5" customHeight="1">
      <c r="B64" s="76" t="s">
        <v>341</v>
      </c>
      <c r="C64" s="73" t="s">
        <v>342</v>
      </c>
      <c r="D64" s="72" t="s">
        <v>343</v>
      </c>
      <c r="E64" s="361"/>
      <c r="F64" s="516"/>
      <c r="G64" s="366"/>
      <c r="H64" s="389"/>
      <c r="I64" s="402"/>
    </row>
    <row r="65" spans="2:9" ht="34.5" customHeight="1">
      <c r="B65" s="76" t="s">
        <v>344</v>
      </c>
      <c r="C65" s="73" t="s">
        <v>345</v>
      </c>
      <c r="D65" s="72" t="s">
        <v>346</v>
      </c>
      <c r="E65" s="361">
        <v>77313</v>
      </c>
      <c r="F65" s="516">
        <v>84000</v>
      </c>
      <c r="G65" s="366">
        <v>83000</v>
      </c>
      <c r="H65" s="392">
        <v>86046</v>
      </c>
      <c r="I65" s="402">
        <f>H65/G65*100</f>
        <v>103.66987951807229</v>
      </c>
    </row>
    <row r="66" spans="2:9" ht="34.5" customHeight="1">
      <c r="B66" s="76" t="s">
        <v>347</v>
      </c>
      <c r="C66" s="73" t="s">
        <v>348</v>
      </c>
      <c r="D66" s="72" t="s">
        <v>349</v>
      </c>
      <c r="E66" s="361"/>
      <c r="F66" s="516"/>
      <c r="G66" s="366"/>
      <c r="H66" s="392"/>
      <c r="I66" s="402"/>
    </row>
    <row r="67" spans="2:9" ht="34.5" customHeight="1">
      <c r="B67" s="76" t="s">
        <v>350</v>
      </c>
      <c r="C67" s="73" t="s">
        <v>351</v>
      </c>
      <c r="D67" s="72" t="s">
        <v>352</v>
      </c>
      <c r="E67" s="361"/>
      <c r="F67" s="516"/>
      <c r="G67" s="366"/>
      <c r="H67" s="392"/>
      <c r="I67" s="402"/>
    </row>
    <row r="68" spans="2:9" ht="34.5" customHeight="1">
      <c r="B68" s="78">
        <v>21</v>
      </c>
      <c r="C68" s="71" t="s">
        <v>353</v>
      </c>
      <c r="D68" s="72" t="s">
        <v>354</v>
      </c>
      <c r="E68" s="361"/>
      <c r="F68" s="516"/>
      <c r="G68" s="366"/>
      <c r="H68" s="392"/>
      <c r="I68" s="402"/>
    </row>
    <row r="69" spans="2:9" ht="34.5" customHeight="1">
      <c r="B69" s="78">
        <v>22</v>
      </c>
      <c r="C69" s="71" t="s">
        <v>355</v>
      </c>
      <c r="D69" s="72" t="s">
        <v>356</v>
      </c>
      <c r="E69" s="361">
        <v>16648</v>
      </c>
      <c r="F69" s="516">
        <v>14000</v>
      </c>
      <c r="G69" s="366">
        <v>14000</v>
      </c>
      <c r="H69" s="361">
        <v>16718</v>
      </c>
      <c r="I69" s="402">
        <f>H69/G69*100</f>
        <v>119.41428571428571</v>
      </c>
    </row>
    <row r="70" spans="2:9" ht="34.5" customHeight="1">
      <c r="B70" s="78">
        <v>236</v>
      </c>
      <c r="C70" s="71" t="s">
        <v>357</v>
      </c>
      <c r="D70" s="72" t="s">
        <v>358</v>
      </c>
      <c r="E70" s="361"/>
      <c r="F70" s="516"/>
      <c r="G70" s="366"/>
      <c r="H70" s="392"/>
      <c r="I70" s="402"/>
    </row>
    <row r="71" spans="2:9" ht="34.5" customHeight="1">
      <c r="B71" s="78" t="s">
        <v>359</v>
      </c>
      <c r="C71" s="71" t="s">
        <v>360</v>
      </c>
      <c r="D71" s="72" t="s">
        <v>361</v>
      </c>
      <c r="E71" s="393">
        <f>E72+E73+E74+E75+E76</f>
        <v>554</v>
      </c>
      <c r="F71" s="516">
        <f>F72+F73+F74+F75+F76</f>
        <v>0</v>
      </c>
      <c r="G71" s="366">
        <f>G72+G73+G74+G75+G76</f>
        <v>0</v>
      </c>
      <c r="H71" s="393">
        <f>H72+H73+H74+H75+H76</f>
        <v>0</v>
      </c>
      <c r="I71" s="402"/>
    </row>
    <row r="72" spans="2:9" ht="34.5" customHeight="1">
      <c r="B72" s="76" t="s">
        <v>362</v>
      </c>
      <c r="C72" s="73" t="s">
        <v>363</v>
      </c>
      <c r="D72" s="72" t="s">
        <v>364</v>
      </c>
      <c r="E72" s="361"/>
      <c r="F72" s="516"/>
      <c r="G72" s="366"/>
      <c r="H72" s="392"/>
      <c r="I72" s="402"/>
    </row>
    <row r="73" spans="2:9" ht="34.5" customHeight="1">
      <c r="B73" s="76" t="s">
        <v>365</v>
      </c>
      <c r="C73" s="73" t="s">
        <v>366</v>
      </c>
      <c r="D73" s="72" t="s">
        <v>367</v>
      </c>
      <c r="E73" s="361"/>
      <c r="F73" s="516"/>
      <c r="G73" s="366"/>
      <c r="H73" s="392"/>
      <c r="I73" s="402"/>
    </row>
    <row r="74" spans="2:9" ht="34.5" customHeight="1">
      <c r="B74" s="76" t="s">
        <v>368</v>
      </c>
      <c r="C74" s="73" t="s">
        <v>369</v>
      </c>
      <c r="D74" s="72" t="s">
        <v>370</v>
      </c>
      <c r="E74" s="361">
        <v>554</v>
      </c>
      <c r="F74" s="516">
        <v>0</v>
      </c>
      <c r="G74" s="366">
        <v>0</v>
      </c>
      <c r="H74" s="392"/>
      <c r="I74" s="402"/>
    </row>
    <row r="75" spans="2:9" ht="34.5" customHeight="1">
      <c r="B75" s="76" t="s">
        <v>371</v>
      </c>
      <c r="C75" s="73" t="s">
        <v>372</v>
      </c>
      <c r="D75" s="72" t="s">
        <v>373</v>
      </c>
      <c r="E75" s="361"/>
      <c r="F75" s="516"/>
      <c r="G75" s="366"/>
      <c r="H75" s="392"/>
      <c r="I75" s="402"/>
    </row>
    <row r="76" spans="2:9" ht="34.5" customHeight="1">
      <c r="B76" s="76" t="s">
        <v>374</v>
      </c>
      <c r="C76" s="73" t="s">
        <v>375</v>
      </c>
      <c r="D76" s="72" t="s">
        <v>376</v>
      </c>
      <c r="E76" s="361"/>
      <c r="F76" s="516"/>
      <c r="G76" s="366"/>
      <c r="H76" s="392"/>
      <c r="I76" s="402"/>
    </row>
    <row r="77" spans="2:9" ht="34.5" customHeight="1">
      <c r="B77" s="78">
        <v>24</v>
      </c>
      <c r="C77" s="71" t="s">
        <v>377</v>
      </c>
      <c r="D77" s="72" t="s">
        <v>378</v>
      </c>
      <c r="E77" s="361">
        <v>42314</v>
      </c>
      <c r="F77" s="516">
        <v>20916</v>
      </c>
      <c r="G77" s="366">
        <v>18886</v>
      </c>
      <c r="H77" s="392">
        <v>36540</v>
      </c>
      <c r="I77" s="402">
        <f>H77/G77*100</f>
        <v>193.47664936990364</v>
      </c>
    </row>
    <row r="78" spans="2:9" ht="34.5" customHeight="1">
      <c r="B78" s="78">
        <v>27</v>
      </c>
      <c r="C78" s="71" t="s">
        <v>379</v>
      </c>
      <c r="D78" s="72" t="s">
        <v>380</v>
      </c>
      <c r="E78" s="361">
        <v>937</v>
      </c>
      <c r="F78" s="516"/>
      <c r="G78" s="517"/>
      <c r="H78" s="392"/>
      <c r="I78" s="402"/>
    </row>
    <row r="79" spans="2:9" ht="34.5" customHeight="1">
      <c r="B79" s="78" t="s">
        <v>381</v>
      </c>
      <c r="C79" s="71" t="s">
        <v>382</v>
      </c>
      <c r="D79" s="72" t="s">
        <v>383</v>
      </c>
      <c r="E79" s="361">
        <v>1330</v>
      </c>
      <c r="F79" s="516">
        <v>800</v>
      </c>
      <c r="G79" s="366">
        <v>2500</v>
      </c>
      <c r="H79" s="392">
        <v>3300</v>
      </c>
      <c r="I79" s="402">
        <f>H79/G79*100</f>
        <v>132</v>
      </c>
    </row>
    <row r="80" spans="2:9" ht="34.5" customHeight="1">
      <c r="B80" s="78"/>
      <c r="C80" s="71" t="s">
        <v>384</v>
      </c>
      <c r="D80" s="72" t="s">
        <v>385</v>
      </c>
      <c r="E80" s="361">
        <f>E11+E51+E52</f>
        <v>350423</v>
      </c>
      <c r="F80" s="516">
        <f>F11+F12+F51+F52</f>
        <v>333005</v>
      </c>
      <c r="G80" s="366">
        <f>G11+G12+G51+G52</f>
        <v>338650</v>
      </c>
      <c r="H80" s="393">
        <f>H10+H11+H51+H52</f>
        <v>351094</v>
      </c>
      <c r="I80" s="402">
        <f>H80/G80*100</f>
        <v>103.67459028495496</v>
      </c>
    </row>
    <row r="81" spans="2:9" ht="34.5" customHeight="1">
      <c r="B81" s="78">
        <v>88</v>
      </c>
      <c r="C81" s="71" t="s">
        <v>386</v>
      </c>
      <c r="D81" s="72" t="s">
        <v>387</v>
      </c>
      <c r="E81" s="361">
        <v>127666</v>
      </c>
      <c r="F81" s="516">
        <v>128050</v>
      </c>
      <c r="G81" s="366">
        <v>127900</v>
      </c>
      <c r="H81" s="392">
        <v>127907</v>
      </c>
      <c r="I81" s="402">
        <f>H81/G81*100</f>
        <v>100.00547302580141</v>
      </c>
    </row>
    <row r="82" spans="2:9" ht="34.5" customHeight="1">
      <c r="B82" s="78"/>
      <c r="C82" s="71" t="s">
        <v>77</v>
      </c>
      <c r="D82" s="68"/>
      <c r="E82" s="363"/>
      <c r="F82" s="516"/>
      <c r="G82" s="366"/>
      <c r="H82" s="392"/>
      <c r="I82" s="402"/>
    </row>
    <row r="83" spans="2:9" ht="34.5" customHeight="1">
      <c r="B83" s="78"/>
      <c r="C83" s="71" t="s">
        <v>388</v>
      </c>
      <c r="D83" s="72" t="s">
        <v>389</v>
      </c>
      <c r="E83" s="363">
        <f>E84+E93-E94+E95+E96+E97-E98+E99+E102-E103</f>
        <v>250493</v>
      </c>
      <c r="F83" s="516">
        <f>F84+F93-F94+F95+F96-F98+F99+F102-F103</f>
        <v>252588</v>
      </c>
      <c r="G83" s="366">
        <f>G84+G93-G94+G95+G96-G98+G99+G102-G103</f>
        <v>253988</v>
      </c>
      <c r="H83" s="393">
        <f>H84+H93-H94+H95+H96+H97-H98+H99+H102-H103</f>
        <v>248883</v>
      </c>
      <c r="I83" s="402">
        <f>H83/G83*100</f>
        <v>97.99006252263887</v>
      </c>
    </row>
    <row r="84" spans="2:9" ht="34.5" customHeight="1">
      <c r="B84" s="78">
        <v>30</v>
      </c>
      <c r="C84" s="71" t="s">
        <v>390</v>
      </c>
      <c r="D84" s="72" t="s">
        <v>391</v>
      </c>
      <c r="E84" s="363">
        <f>E85+E86+E87+E88+E89+E90+E91+E92</f>
        <v>249159</v>
      </c>
      <c r="F84" s="516">
        <f>F85+F86+F87+F88+F89+F90+F91+F92</f>
        <v>249159</v>
      </c>
      <c r="G84" s="366">
        <f>G85+G86+G87+G88+G89+G90+G91+G92</f>
        <v>249159</v>
      </c>
      <c r="H84" s="393">
        <f>H85+H86+H87+H88+H89+H90+H91+H92</f>
        <v>249159</v>
      </c>
      <c r="I84" s="402">
        <f>H84/G84*100</f>
        <v>100</v>
      </c>
    </row>
    <row r="85" spans="2:9" ht="34.5" customHeight="1">
      <c r="B85" s="76">
        <v>300</v>
      </c>
      <c r="C85" s="73" t="s">
        <v>392</v>
      </c>
      <c r="D85" s="72" t="s">
        <v>393</v>
      </c>
      <c r="E85" s="363"/>
      <c r="F85" s="516"/>
      <c r="G85" s="366"/>
      <c r="H85" s="392"/>
      <c r="I85" s="402"/>
    </row>
    <row r="86" spans="2:9" ht="34.5" customHeight="1">
      <c r="B86" s="76">
        <v>301</v>
      </c>
      <c r="C86" s="73" t="s">
        <v>394</v>
      </c>
      <c r="D86" s="72" t="s">
        <v>395</v>
      </c>
      <c r="E86" s="363"/>
      <c r="F86" s="516"/>
      <c r="G86" s="366"/>
      <c r="H86" s="392"/>
      <c r="I86" s="402"/>
    </row>
    <row r="87" spans="2:9" ht="34.5" customHeight="1">
      <c r="B87" s="76">
        <v>302</v>
      </c>
      <c r="C87" s="73" t="s">
        <v>396</v>
      </c>
      <c r="D87" s="72" t="s">
        <v>397</v>
      </c>
      <c r="E87" s="363"/>
      <c r="F87" s="516"/>
      <c r="G87" s="366"/>
      <c r="H87" s="392"/>
      <c r="I87" s="402"/>
    </row>
    <row r="88" spans="2:9" ht="34.5" customHeight="1">
      <c r="B88" s="76">
        <v>303</v>
      </c>
      <c r="C88" s="73" t="s">
        <v>398</v>
      </c>
      <c r="D88" s="72" t="s">
        <v>399</v>
      </c>
      <c r="E88" s="363">
        <v>247029</v>
      </c>
      <c r="F88" s="516">
        <v>247029</v>
      </c>
      <c r="G88" s="366">
        <v>247029</v>
      </c>
      <c r="H88" s="392">
        <v>247029</v>
      </c>
      <c r="I88" s="402">
        <f>H88/G88*100</f>
        <v>100</v>
      </c>
    </row>
    <row r="89" spans="2:9" ht="34.5" customHeight="1">
      <c r="B89" s="76">
        <v>304</v>
      </c>
      <c r="C89" s="73" t="s">
        <v>400</v>
      </c>
      <c r="D89" s="72" t="s">
        <v>401</v>
      </c>
      <c r="E89" s="363"/>
      <c r="F89" s="516"/>
      <c r="G89" s="366"/>
      <c r="H89" s="392"/>
      <c r="I89" s="402"/>
    </row>
    <row r="90" spans="2:9" ht="34.5" customHeight="1">
      <c r="B90" s="76">
        <v>305</v>
      </c>
      <c r="C90" s="73" t="s">
        <v>402</v>
      </c>
      <c r="D90" s="72" t="s">
        <v>403</v>
      </c>
      <c r="E90" s="363"/>
      <c r="F90" s="516"/>
      <c r="G90" s="366"/>
      <c r="H90" s="392"/>
      <c r="I90" s="402"/>
    </row>
    <row r="91" spans="2:9" ht="34.5" customHeight="1">
      <c r="B91" s="76">
        <v>306</v>
      </c>
      <c r="C91" s="73" t="s">
        <v>404</v>
      </c>
      <c r="D91" s="72" t="s">
        <v>405</v>
      </c>
      <c r="E91" s="363"/>
      <c r="F91" s="516"/>
      <c r="G91" s="366"/>
      <c r="H91" s="392"/>
      <c r="I91" s="402"/>
    </row>
    <row r="92" spans="2:9" ht="34.5" customHeight="1">
      <c r="B92" s="76">
        <v>309</v>
      </c>
      <c r="C92" s="73" t="s">
        <v>406</v>
      </c>
      <c r="D92" s="72" t="s">
        <v>407</v>
      </c>
      <c r="E92" s="363">
        <v>2130</v>
      </c>
      <c r="F92" s="516">
        <v>2130</v>
      </c>
      <c r="G92" s="366">
        <v>2130</v>
      </c>
      <c r="H92" s="392">
        <v>2130</v>
      </c>
      <c r="I92" s="402">
        <f>H92/G92*100</f>
        <v>100</v>
      </c>
    </row>
    <row r="93" spans="2:9" ht="34.5" customHeight="1">
      <c r="B93" s="78">
        <v>31</v>
      </c>
      <c r="C93" s="71" t="s">
        <v>408</v>
      </c>
      <c r="D93" s="72" t="s">
        <v>409</v>
      </c>
      <c r="E93" s="363"/>
      <c r="F93" s="516"/>
      <c r="G93" s="366"/>
      <c r="H93" s="392"/>
      <c r="I93" s="402"/>
    </row>
    <row r="94" spans="2:9" ht="34.5" customHeight="1">
      <c r="B94" s="78" t="s">
        <v>410</v>
      </c>
      <c r="C94" s="71" t="s">
        <v>411</v>
      </c>
      <c r="D94" s="72" t="s">
        <v>412</v>
      </c>
      <c r="E94" s="363"/>
      <c r="F94" s="516"/>
      <c r="G94" s="366"/>
      <c r="H94" s="392"/>
      <c r="I94" s="402"/>
    </row>
    <row r="95" spans="2:9" ht="34.5" customHeight="1">
      <c r="B95" s="78">
        <v>32</v>
      </c>
      <c r="C95" s="71" t="s">
        <v>413</v>
      </c>
      <c r="D95" s="72" t="s">
        <v>414</v>
      </c>
      <c r="E95" s="363"/>
      <c r="F95" s="516"/>
      <c r="G95" s="366"/>
      <c r="H95" s="392"/>
      <c r="I95" s="402"/>
    </row>
    <row r="96" spans="2:9" ht="57.75" customHeight="1">
      <c r="B96" s="78">
        <v>330</v>
      </c>
      <c r="C96" s="71" t="s">
        <v>415</v>
      </c>
      <c r="D96" s="72" t="s">
        <v>416</v>
      </c>
      <c r="E96" s="363"/>
      <c r="F96" s="516"/>
      <c r="G96" s="366"/>
      <c r="H96" s="392"/>
      <c r="I96" s="402"/>
    </row>
    <row r="97" spans="2:9" ht="63" customHeight="1">
      <c r="B97" s="78" t="s">
        <v>417</v>
      </c>
      <c r="C97" s="71" t="s">
        <v>418</v>
      </c>
      <c r="D97" s="72" t="s">
        <v>419</v>
      </c>
      <c r="E97" s="363"/>
      <c r="F97" s="516"/>
      <c r="G97" s="366"/>
      <c r="H97" s="392"/>
      <c r="I97" s="402"/>
    </row>
    <row r="98" spans="2:9" ht="62.25" customHeight="1">
      <c r="B98" s="78" t="s">
        <v>417</v>
      </c>
      <c r="C98" s="71" t="s">
        <v>420</v>
      </c>
      <c r="D98" s="72" t="s">
        <v>421</v>
      </c>
      <c r="E98" s="363"/>
      <c r="F98" s="516"/>
      <c r="G98" s="366"/>
      <c r="H98" s="392"/>
      <c r="I98" s="402"/>
    </row>
    <row r="99" spans="2:9" ht="34.5" customHeight="1">
      <c r="B99" s="78">
        <v>34</v>
      </c>
      <c r="C99" s="71" t="s">
        <v>422</v>
      </c>
      <c r="D99" s="72" t="s">
        <v>423</v>
      </c>
      <c r="E99" s="393">
        <f>E100+E101</f>
        <v>1334</v>
      </c>
      <c r="F99" s="516">
        <f>F100+F101</f>
        <v>3429</v>
      </c>
      <c r="G99" s="366">
        <f>G100+G101</f>
        <v>4829</v>
      </c>
      <c r="H99" s="363">
        <f>H100+H101</f>
        <v>1334</v>
      </c>
      <c r="I99" s="402">
        <f>H99/G99*100</f>
        <v>27.62476703251191</v>
      </c>
    </row>
    <row r="100" spans="2:9" ht="34.5" customHeight="1">
      <c r="B100" s="76">
        <v>340</v>
      </c>
      <c r="C100" s="73" t="s">
        <v>424</v>
      </c>
      <c r="D100" s="72" t="s">
        <v>425</v>
      </c>
      <c r="E100" s="363">
        <v>0</v>
      </c>
      <c r="F100" s="516">
        <v>159</v>
      </c>
      <c r="G100" s="366">
        <v>159</v>
      </c>
      <c r="H100" s="392">
        <v>1334</v>
      </c>
      <c r="I100" s="402">
        <f>H100/G100*100</f>
        <v>838.9937106918239</v>
      </c>
    </row>
    <row r="101" spans="2:9" ht="34.5" customHeight="1">
      <c r="B101" s="76">
        <v>341</v>
      </c>
      <c r="C101" s="73" t="s">
        <v>426</v>
      </c>
      <c r="D101" s="72" t="s">
        <v>427</v>
      </c>
      <c r="E101" s="363">
        <v>1334</v>
      </c>
      <c r="F101" s="516">
        <v>3270</v>
      </c>
      <c r="G101" s="366">
        <v>4670</v>
      </c>
      <c r="H101" s="392"/>
      <c r="I101" s="402"/>
    </row>
    <row r="102" spans="2:9" ht="34.5" customHeight="1">
      <c r="B102" s="78"/>
      <c r="C102" s="71" t="s">
        <v>428</v>
      </c>
      <c r="D102" s="72" t="s">
        <v>429</v>
      </c>
      <c r="E102" s="363"/>
      <c r="F102" s="516"/>
      <c r="G102" s="366"/>
      <c r="H102" s="392"/>
      <c r="I102" s="402"/>
    </row>
    <row r="103" spans="2:9" ht="34.5" customHeight="1">
      <c r="B103" s="78">
        <v>35</v>
      </c>
      <c r="C103" s="71" t="s">
        <v>430</v>
      </c>
      <c r="D103" s="72" t="s">
        <v>431</v>
      </c>
      <c r="E103" s="363">
        <f>E104+E105</f>
        <v>0</v>
      </c>
      <c r="F103" s="516"/>
      <c r="G103" s="366"/>
      <c r="H103" s="363">
        <f>H104+H105</f>
        <v>1610</v>
      </c>
      <c r="I103" s="402"/>
    </row>
    <row r="104" spans="2:9" ht="34.5" customHeight="1">
      <c r="B104" s="76">
        <v>350</v>
      </c>
      <c r="C104" s="73" t="s">
        <v>432</v>
      </c>
      <c r="D104" s="72" t="s">
        <v>433</v>
      </c>
      <c r="E104" s="363"/>
      <c r="F104" s="516"/>
      <c r="G104" s="366"/>
      <c r="H104" s="392"/>
      <c r="I104" s="402"/>
    </row>
    <row r="105" spans="2:9" ht="34.5" customHeight="1">
      <c r="B105" s="76">
        <v>351</v>
      </c>
      <c r="C105" s="73" t="s">
        <v>434</v>
      </c>
      <c r="D105" s="72" t="s">
        <v>435</v>
      </c>
      <c r="E105" s="363"/>
      <c r="F105" s="516"/>
      <c r="G105" s="366"/>
      <c r="H105" s="392">
        <v>1610</v>
      </c>
      <c r="I105" s="402"/>
    </row>
    <row r="106" spans="2:9" ht="34.5" customHeight="1">
      <c r="B106" s="78"/>
      <c r="C106" s="71" t="s">
        <v>436</v>
      </c>
      <c r="D106" s="72" t="s">
        <v>437</v>
      </c>
      <c r="E106" s="363">
        <f>E107+E114</f>
        <v>30550</v>
      </c>
      <c r="F106" s="516">
        <f>F107+F114</f>
        <v>23017</v>
      </c>
      <c r="G106" s="366">
        <f>G107+G114</f>
        <v>22000</v>
      </c>
      <c r="H106" s="363">
        <f>H107+H114</f>
        <v>26959</v>
      </c>
      <c r="I106" s="402">
        <f>H106/G106*100</f>
        <v>122.54090909090908</v>
      </c>
    </row>
    <row r="107" spans="2:9" ht="34.5" customHeight="1">
      <c r="B107" s="78">
        <v>40</v>
      </c>
      <c r="C107" s="71" t="s">
        <v>438</v>
      </c>
      <c r="D107" s="72" t="s">
        <v>439</v>
      </c>
      <c r="E107" s="363">
        <f>E108+E109+E110+E111+E112+E113</f>
        <v>30550</v>
      </c>
      <c r="F107" s="516">
        <f>F108+F109+F110+F111+F112+F113</f>
        <v>23017</v>
      </c>
      <c r="G107" s="366">
        <f>G108+G109+G110+G111+G112+G113</f>
        <v>22000</v>
      </c>
      <c r="H107" s="363">
        <f>H108+H109+H110+H111+H112+H113</f>
        <v>26959</v>
      </c>
      <c r="I107" s="402">
        <f aca="true" t="shared" si="0" ref="I107:I113">H107/G107*100</f>
        <v>122.54090909090908</v>
      </c>
    </row>
    <row r="108" spans="2:9" ht="34.5" customHeight="1">
      <c r="B108" s="76">
        <v>400</v>
      </c>
      <c r="C108" s="73" t="s">
        <v>440</v>
      </c>
      <c r="D108" s="72" t="s">
        <v>441</v>
      </c>
      <c r="E108" s="363"/>
      <c r="F108" s="516"/>
      <c r="G108" s="366"/>
      <c r="H108" s="392"/>
      <c r="I108" s="402"/>
    </row>
    <row r="109" spans="2:9" ht="34.5" customHeight="1">
      <c r="B109" s="76">
        <v>401</v>
      </c>
      <c r="C109" s="73" t="s">
        <v>442</v>
      </c>
      <c r="D109" s="72" t="s">
        <v>443</v>
      </c>
      <c r="E109" s="363"/>
      <c r="F109" s="516"/>
      <c r="G109" s="366"/>
      <c r="H109" s="392"/>
      <c r="I109" s="402"/>
    </row>
    <row r="110" spans="2:9" ht="34.5" customHeight="1">
      <c r="B110" s="76">
        <v>403</v>
      </c>
      <c r="C110" s="73" t="s">
        <v>444</v>
      </c>
      <c r="D110" s="72" t="s">
        <v>445</v>
      </c>
      <c r="E110" s="363"/>
      <c r="F110" s="516"/>
      <c r="G110" s="366"/>
      <c r="H110" s="392"/>
      <c r="I110" s="402"/>
    </row>
    <row r="111" spans="2:9" ht="34.5" customHeight="1">
      <c r="B111" s="76">
        <v>404</v>
      </c>
      <c r="C111" s="73" t="s">
        <v>446</v>
      </c>
      <c r="D111" s="72" t="s">
        <v>447</v>
      </c>
      <c r="E111" s="363">
        <v>8601</v>
      </c>
      <c r="F111" s="516">
        <v>9000</v>
      </c>
      <c r="G111" s="366">
        <v>8800</v>
      </c>
      <c r="H111" s="392">
        <v>8421</v>
      </c>
      <c r="I111" s="402">
        <f t="shared" si="0"/>
        <v>95.69318181818181</v>
      </c>
    </row>
    <row r="112" spans="2:9" ht="34.5" customHeight="1">
      <c r="B112" s="76">
        <v>405</v>
      </c>
      <c r="C112" s="73" t="s">
        <v>448</v>
      </c>
      <c r="D112" s="72" t="s">
        <v>449</v>
      </c>
      <c r="E112" s="363">
        <v>16483</v>
      </c>
      <c r="F112" s="516">
        <v>8600</v>
      </c>
      <c r="G112" s="366">
        <v>8000</v>
      </c>
      <c r="H112" s="392">
        <v>13192</v>
      </c>
      <c r="I112" s="402">
        <f t="shared" si="0"/>
        <v>164.9</v>
      </c>
    </row>
    <row r="113" spans="2:9" ht="34.5" customHeight="1">
      <c r="B113" s="76" t="s">
        <v>450</v>
      </c>
      <c r="C113" s="73" t="s">
        <v>451</v>
      </c>
      <c r="D113" s="72" t="s">
        <v>452</v>
      </c>
      <c r="E113" s="363">
        <v>5466</v>
      </c>
      <c r="F113" s="516">
        <v>5417</v>
      </c>
      <c r="G113" s="366">
        <v>5200</v>
      </c>
      <c r="H113" s="392">
        <v>5346</v>
      </c>
      <c r="I113" s="402">
        <f t="shared" si="0"/>
        <v>102.8076923076923</v>
      </c>
    </row>
    <row r="114" spans="2:9" ht="34.5" customHeight="1">
      <c r="B114" s="78">
        <v>41</v>
      </c>
      <c r="C114" s="71" t="s">
        <v>453</v>
      </c>
      <c r="D114" s="72" t="s">
        <v>454</v>
      </c>
      <c r="E114" s="363">
        <f>E115+E117+E118+E119+E120+E121+E122</f>
        <v>0</v>
      </c>
      <c r="F114" s="516">
        <f>F115+F116+F117+F118+F119+F120+F121+F122</f>
        <v>0</v>
      </c>
      <c r="G114" s="366">
        <f>G115+G116+G117+G118+G119+G120+G121+G122</f>
        <v>0</v>
      </c>
      <c r="H114" s="363">
        <f>H115+H117+H118+H119+H120+H121+H122</f>
        <v>0</v>
      </c>
      <c r="I114" s="402"/>
    </row>
    <row r="115" spans="2:9" ht="34.5" customHeight="1">
      <c r="B115" s="76">
        <v>410</v>
      </c>
      <c r="C115" s="73" t="s">
        <v>455</v>
      </c>
      <c r="D115" s="72" t="s">
        <v>456</v>
      </c>
      <c r="E115" s="363"/>
      <c r="F115" s="516"/>
      <c r="G115" s="366"/>
      <c r="H115" s="392"/>
      <c r="I115" s="402"/>
    </row>
    <row r="116" spans="2:9" ht="34.5" customHeight="1">
      <c r="B116" s="76">
        <v>411</v>
      </c>
      <c r="C116" s="73" t="s">
        <v>457</v>
      </c>
      <c r="D116" s="72" t="s">
        <v>458</v>
      </c>
      <c r="E116" s="363"/>
      <c r="F116" s="516"/>
      <c r="G116" s="366"/>
      <c r="H116" s="392"/>
      <c r="I116" s="402"/>
    </row>
    <row r="117" spans="2:9" ht="34.5" customHeight="1">
      <c r="B117" s="76">
        <v>412</v>
      </c>
      <c r="C117" s="73" t="s">
        <v>459</v>
      </c>
      <c r="D117" s="72" t="s">
        <v>460</v>
      </c>
      <c r="E117" s="363"/>
      <c r="F117" s="516"/>
      <c r="G117" s="366"/>
      <c r="H117" s="392"/>
      <c r="I117" s="402"/>
    </row>
    <row r="118" spans="2:9" ht="34.5" customHeight="1">
      <c r="B118" s="76">
        <v>413</v>
      </c>
      <c r="C118" s="73" t="s">
        <v>461</v>
      </c>
      <c r="D118" s="72" t="s">
        <v>462</v>
      </c>
      <c r="E118" s="363"/>
      <c r="F118" s="516"/>
      <c r="G118" s="366"/>
      <c r="H118" s="392"/>
      <c r="I118" s="402"/>
    </row>
    <row r="119" spans="2:9" ht="34.5" customHeight="1">
      <c r="B119" s="76">
        <v>414</v>
      </c>
      <c r="C119" s="73" t="s">
        <v>463</v>
      </c>
      <c r="D119" s="72" t="s">
        <v>464</v>
      </c>
      <c r="E119" s="363"/>
      <c r="F119" s="516"/>
      <c r="G119" s="366"/>
      <c r="H119" s="392"/>
      <c r="I119" s="402"/>
    </row>
    <row r="120" spans="2:9" ht="34.5" customHeight="1">
      <c r="B120" s="76">
        <v>415</v>
      </c>
      <c r="C120" s="73" t="s">
        <v>465</v>
      </c>
      <c r="D120" s="72" t="s">
        <v>466</v>
      </c>
      <c r="E120" s="363"/>
      <c r="F120" s="516"/>
      <c r="G120" s="366"/>
      <c r="H120" s="392"/>
      <c r="I120" s="402"/>
    </row>
    <row r="121" spans="2:9" ht="34.5" customHeight="1">
      <c r="B121" s="76">
        <v>416</v>
      </c>
      <c r="C121" s="73" t="s">
        <v>467</v>
      </c>
      <c r="D121" s="72" t="s">
        <v>468</v>
      </c>
      <c r="E121" s="363"/>
      <c r="F121" s="516"/>
      <c r="G121" s="366"/>
      <c r="H121" s="392"/>
      <c r="I121" s="402"/>
    </row>
    <row r="122" spans="2:9" ht="34.5" customHeight="1">
      <c r="B122" s="76">
        <v>419</v>
      </c>
      <c r="C122" s="73" t="s">
        <v>469</v>
      </c>
      <c r="D122" s="72" t="s">
        <v>470</v>
      </c>
      <c r="E122" s="363"/>
      <c r="F122" s="516"/>
      <c r="G122" s="366"/>
      <c r="H122" s="392"/>
      <c r="I122" s="402"/>
    </row>
    <row r="123" spans="2:9" ht="34.5" customHeight="1">
      <c r="B123" s="78">
        <v>498</v>
      </c>
      <c r="C123" s="71" t="s">
        <v>471</v>
      </c>
      <c r="D123" s="72" t="s">
        <v>472</v>
      </c>
      <c r="E123" s="363"/>
      <c r="F123" s="516"/>
      <c r="G123" s="366"/>
      <c r="H123" s="392"/>
      <c r="I123" s="402"/>
    </row>
    <row r="124" spans="2:9" ht="34.5" customHeight="1">
      <c r="B124" s="78" t="s">
        <v>473</v>
      </c>
      <c r="C124" s="71" t="s">
        <v>474</v>
      </c>
      <c r="D124" s="72" t="s">
        <v>475</v>
      </c>
      <c r="E124" s="363">
        <f>E125+E132+E133+E141+E142+E143+E144</f>
        <v>69380</v>
      </c>
      <c r="F124" s="516">
        <f>F125+F132+F133+F141+F142+F143+F144</f>
        <v>57400</v>
      </c>
      <c r="G124" s="366">
        <f>G125+G132+G133+G141+G142+G143+G144</f>
        <v>62662</v>
      </c>
      <c r="H124" s="393">
        <f>H125+H132+H133+H141+H142+H143+H144</f>
        <v>75252</v>
      </c>
      <c r="I124" s="402">
        <f>H124/G124*100</f>
        <v>120.0919217388529</v>
      </c>
    </row>
    <row r="125" spans="2:9" ht="34.5" customHeight="1">
      <c r="B125" s="78">
        <v>42</v>
      </c>
      <c r="C125" s="71" t="s">
        <v>476</v>
      </c>
      <c r="D125" s="72" t="s">
        <v>477</v>
      </c>
      <c r="E125" s="363">
        <f>E126+E127+E128+E130+E129+E131</f>
        <v>0</v>
      </c>
      <c r="F125" s="516">
        <f>F126+F127+F128+F129+F130+F131</f>
        <v>0</v>
      </c>
      <c r="G125" s="366">
        <f>G126+G127+G128+G129+G130+G131</f>
        <v>0</v>
      </c>
      <c r="H125" s="393">
        <f>H126+H127+H128+H129+H130+H131</f>
        <v>0</v>
      </c>
      <c r="I125" s="402"/>
    </row>
    <row r="126" spans="2:9" ht="34.5" customHeight="1">
      <c r="B126" s="76">
        <v>420</v>
      </c>
      <c r="C126" s="73" t="s">
        <v>478</v>
      </c>
      <c r="D126" s="72" t="s">
        <v>479</v>
      </c>
      <c r="E126" s="363"/>
      <c r="F126" s="516"/>
      <c r="G126" s="366"/>
      <c r="H126" s="392"/>
      <c r="I126" s="402"/>
    </row>
    <row r="127" spans="2:9" ht="34.5" customHeight="1">
      <c r="B127" s="76">
        <v>421</v>
      </c>
      <c r="C127" s="73" t="s">
        <v>480</v>
      </c>
      <c r="D127" s="72" t="s">
        <v>481</v>
      </c>
      <c r="E127" s="363"/>
      <c r="F127" s="516"/>
      <c r="G127" s="366"/>
      <c r="H127" s="392"/>
      <c r="I127" s="402"/>
    </row>
    <row r="128" spans="2:9" ht="34.5" customHeight="1">
      <c r="B128" s="76">
        <v>422</v>
      </c>
      <c r="C128" s="73" t="s">
        <v>369</v>
      </c>
      <c r="D128" s="72" t="s">
        <v>482</v>
      </c>
      <c r="E128" s="363"/>
      <c r="F128" s="516"/>
      <c r="G128" s="366"/>
      <c r="H128" s="392"/>
      <c r="I128" s="402"/>
    </row>
    <row r="129" spans="2:9" ht="34.5" customHeight="1">
      <c r="B129" s="76">
        <v>423</v>
      </c>
      <c r="C129" s="73" t="s">
        <v>372</v>
      </c>
      <c r="D129" s="72" t="s">
        <v>483</v>
      </c>
      <c r="E129" s="363"/>
      <c r="F129" s="516"/>
      <c r="G129" s="366"/>
      <c r="H129" s="392"/>
      <c r="I129" s="402"/>
    </row>
    <row r="130" spans="2:9" ht="34.5" customHeight="1">
      <c r="B130" s="76">
        <v>427</v>
      </c>
      <c r="C130" s="73" t="s">
        <v>484</v>
      </c>
      <c r="D130" s="72" t="s">
        <v>485</v>
      </c>
      <c r="E130" s="363"/>
      <c r="F130" s="516"/>
      <c r="G130" s="366"/>
      <c r="H130" s="392"/>
      <c r="I130" s="402"/>
    </row>
    <row r="131" spans="2:9" ht="34.5" customHeight="1">
      <c r="B131" s="76" t="s">
        <v>486</v>
      </c>
      <c r="C131" s="73" t="s">
        <v>487</v>
      </c>
      <c r="D131" s="72" t="s">
        <v>488</v>
      </c>
      <c r="E131" s="363"/>
      <c r="F131" s="516"/>
      <c r="G131" s="366"/>
      <c r="H131" s="392"/>
      <c r="I131" s="402"/>
    </row>
    <row r="132" spans="2:9" ht="34.5" customHeight="1">
      <c r="B132" s="78">
        <v>430</v>
      </c>
      <c r="C132" s="71" t="s">
        <v>489</v>
      </c>
      <c r="D132" s="72" t="s">
        <v>490</v>
      </c>
      <c r="E132" s="363">
        <v>2962</v>
      </c>
      <c r="F132" s="516">
        <v>2900</v>
      </c>
      <c r="G132" s="366">
        <v>2800</v>
      </c>
      <c r="H132" s="392">
        <v>2998</v>
      </c>
      <c r="I132" s="402">
        <f>H132/G132*100</f>
        <v>107.07142857142857</v>
      </c>
    </row>
    <row r="133" spans="2:9" ht="34.5" customHeight="1">
      <c r="B133" s="78" t="s">
        <v>491</v>
      </c>
      <c r="C133" s="71" t="s">
        <v>492</v>
      </c>
      <c r="D133" s="72" t="s">
        <v>493</v>
      </c>
      <c r="E133" s="363">
        <f>E134+E135+E136+E137+E138+E139+E140</f>
        <v>9830</v>
      </c>
      <c r="F133" s="516">
        <f>F134+F135+F136+F137+F138+F139+F140</f>
        <v>7500</v>
      </c>
      <c r="G133" s="366">
        <f>G134+G135+G136+G137+G138+G139+G140</f>
        <v>14362</v>
      </c>
      <c r="H133" s="363">
        <f>H134+H135+H136+H137+H138+H139+H140</f>
        <v>14468</v>
      </c>
      <c r="I133" s="402">
        <f>H133/G133*100</f>
        <v>100.73805876618856</v>
      </c>
    </row>
    <row r="134" spans="2:9" ht="34.5" customHeight="1">
      <c r="B134" s="76">
        <v>431</v>
      </c>
      <c r="C134" s="73" t="s">
        <v>494</v>
      </c>
      <c r="D134" s="72" t="s">
        <v>495</v>
      </c>
      <c r="E134" s="363"/>
      <c r="F134" s="516"/>
      <c r="G134" s="366"/>
      <c r="H134" s="392"/>
      <c r="I134" s="402"/>
    </row>
    <row r="135" spans="2:9" ht="34.5" customHeight="1">
      <c r="B135" s="76">
        <v>432</v>
      </c>
      <c r="C135" s="73" t="s">
        <v>496</v>
      </c>
      <c r="D135" s="72" t="s">
        <v>497</v>
      </c>
      <c r="E135" s="363"/>
      <c r="F135" s="516"/>
      <c r="G135" s="366"/>
      <c r="H135" s="392"/>
      <c r="I135" s="402"/>
    </row>
    <row r="136" spans="2:9" ht="34.5" customHeight="1">
      <c r="B136" s="76">
        <v>433</v>
      </c>
      <c r="C136" s="73" t="s">
        <v>498</v>
      </c>
      <c r="D136" s="72" t="s">
        <v>499</v>
      </c>
      <c r="E136" s="363"/>
      <c r="F136" s="516"/>
      <c r="G136" s="366"/>
      <c r="H136" s="392"/>
      <c r="I136" s="402"/>
    </row>
    <row r="137" spans="2:9" ht="34.5" customHeight="1">
      <c r="B137" s="76">
        <v>434</v>
      </c>
      <c r="C137" s="73" t="s">
        <v>500</v>
      </c>
      <c r="D137" s="72" t="s">
        <v>501</v>
      </c>
      <c r="E137" s="363"/>
      <c r="F137" s="516"/>
      <c r="G137" s="366"/>
      <c r="H137" s="392"/>
      <c r="I137" s="402"/>
    </row>
    <row r="138" spans="2:9" ht="34.5" customHeight="1">
      <c r="B138" s="76">
        <v>435</v>
      </c>
      <c r="C138" s="73" t="s">
        <v>502</v>
      </c>
      <c r="D138" s="72" t="s">
        <v>503</v>
      </c>
      <c r="E138" s="363">
        <v>9830</v>
      </c>
      <c r="F138" s="516">
        <v>7500</v>
      </c>
      <c r="G138" s="366">
        <v>14362</v>
      </c>
      <c r="H138" s="392">
        <v>14468</v>
      </c>
      <c r="I138" s="402">
        <f>H138/G138*100</f>
        <v>100.73805876618856</v>
      </c>
    </row>
    <row r="139" spans="2:9" ht="34.5" customHeight="1">
      <c r="B139" s="76">
        <v>436</v>
      </c>
      <c r="C139" s="73" t="s">
        <v>504</v>
      </c>
      <c r="D139" s="72" t="s">
        <v>505</v>
      </c>
      <c r="E139" s="363"/>
      <c r="F139" s="516"/>
      <c r="G139" s="366"/>
      <c r="H139" s="392"/>
      <c r="I139" s="402"/>
    </row>
    <row r="140" spans="2:9" ht="34.5" customHeight="1">
      <c r="B140" s="76">
        <v>439</v>
      </c>
      <c r="C140" s="73" t="s">
        <v>506</v>
      </c>
      <c r="D140" s="72" t="s">
        <v>507</v>
      </c>
      <c r="E140" s="363"/>
      <c r="F140" s="516"/>
      <c r="G140" s="366"/>
      <c r="H140" s="392"/>
      <c r="I140" s="402"/>
    </row>
    <row r="141" spans="2:9" ht="34.5" customHeight="1">
      <c r="B141" s="78" t="s">
        <v>508</v>
      </c>
      <c r="C141" s="71" t="s">
        <v>509</v>
      </c>
      <c r="D141" s="72" t="s">
        <v>510</v>
      </c>
      <c r="E141" s="363">
        <v>48910</v>
      </c>
      <c r="F141" s="516">
        <v>45000</v>
      </c>
      <c r="G141" s="366">
        <v>45000</v>
      </c>
      <c r="H141" s="392">
        <v>48307</v>
      </c>
      <c r="I141" s="402">
        <f aca="true" t="shared" si="1" ref="I141:I147">H141/G141*100</f>
        <v>107.3488888888889</v>
      </c>
    </row>
    <row r="142" spans="2:9" ht="34.5" customHeight="1">
      <c r="B142" s="78">
        <v>47</v>
      </c>
      <c r="C142" s="71" t="s">
        <v>511</v>
      </c>
      <c r="D142" s="72" t="s">
        <v>512</v>
      </c>
      <c r="E142" s="363">
        <v>12</v>
      </c>
      <c r="F142" s="516"/>
      <c r="G142" s="366"/>
      <c r="H142" s="392">
        <v>1625</v>
      </c>
      <c r="I142" s="402"/>
    </row>
    <row r="143" spans="2:9" ht="34.5" customHeight="1">
      <c r="B143" s="78">
        <v>48</v>
      </c>
      <c r="C143" s="71" t="s">
        <v>513</v>
      </c>
      <c r="D143" s="72" t="s">
        <v>514</v>
      </c>
      <c r="E143" s="363">
        <v>2417</v>
      </c>
      <c r="F143" s="516">
        <v>2000</v>
      </c>
      <c r="G143" s="366">
        <v>500</v>
      </c>
      <c r="H143" s="392">
        <v>1753</v>
      </c>
      <c r="I143" s="402">
        <f t="shared" si="1"/>
        <v>350.59999999999997</v>
      </c>
    </row>
    <row r="144" spans="2:9" ht="34.5" customHeight="1">
      <c r="B144" s="78" t="s">
        <v>515</v>
      </c>
      <c r="C144" s="71" t="s">
        <v>516</v>
      </c>
      <c r="D144" s="72" t="s">
        <v>517</v>
      </c>
      <c r="E144" s="363">
        <v>5249</v>
      </c>
      <c r="F144" s="516"/>
      <c r="G144" s="366"/>
      <c r="H144" s="392">
        <v>6101</v>
      </c>
      <c r="I144" s="402"/>
    </row>
    <row r="145" spans="2:9" ht="53.25" customHeight="1">
      <c r="B145" s="78"/>
      <c r="C145" s="71" t="s">
        <v>518</v>
      </c>
      <c r="D145" s="72" t="s">
        <v>519</v>
      </c>
      <c r="E145" s="363"/>
      <c r="F145" s="516"/>
      <c r="G145" s="366"/>
      <c r="H145" s="392"/>
      <c r="I145" s="402"/>
    </row>
    <row r="146" spans="2:12" ht="34.5" customHeight="1">
      <c r="B146" s="78"/>
      <c r="C146" s="71" t="s">
        <v>520</v>
      </c>
      <c r="D146" s="72" t="s">
        <v>521</v>
      </c>
      <c r="E146" s="363">
        <f>E124+E106+E123+E83-E145</f>
        <v>350423</v>
      </c>
      <c r="F146" s="516">
        <f>F106+F124+F123+F83-F145</f>
        <v>333005</v>
      </c>
      <c r="G146" s="366">
        <f>G106+G124+G123+G83-G145</f>
        <v>338650</v>
      </c>
      <c r="H146" s="363">
        <f>H124+H106+H123+H83-H145</f>
        <v>351094</v>
      </c>
      <c r="I146" s="402">
        <f t="shared" si="1"/>
        <v>103.67459028495496</v>
      </c>
      <c r="K146" s="530"/>
      <c r="L146" s="530"/>
    </row>
    <row r="147" spans="2:9" ht="34.5" customHeight="1" thickBot="1">
      <c r="B147" s="79">
        <v>89</v>
      </c>
      <c r="C147" s="80" t="s">
        <v>522</v>
      </c>
      <c r="D147" s="81" t="s">
        <v>523</v>
      </c>
      <c r="E147" s="401">
        <v>127666</v>
      </c>
      <c r="F147" s="518">
        <v>128050</v>
      </c>
      <c r="G147" s="367">
        <v>127900</v>
      </c>
      <c r="H147" s="394">
        <v>127907</v>
      </c>
      <c r="I147" s="403">
        <f t="shared" si="1"/>
        <v>100.00547302580141</v>
      </c>
    </row>
    <row r="149" spans="2:9" ht="18.75">
      <c r="B149" s="615" t="s">
        <v>1131</v>
      </c>
      <c r="C149" s="615"/>
      <c r="D149" s="2"/>
      <c r="E149" s="53"/>
      <c r="F149" s="54"/>
      <c r="G149" s="595" t="s">
        <v>977</v>
      </c>
      <c r="H149" s="595"/>
      <c r="I149" s="595"/>
    </row>
    <row r="150" spans="2:9" ht="18.75">
      <c r="B150" s="2"/>
      <c r="C150" s="2"/>
      <c r="D150" s="53" t="s">
        <v>61</v>
      </c>
      <c r="E150" s="2"/>
      <c r="F150" s="2"/>
      <c r="G150" s="2"/>
      <c r="H150" s="2"/>
      <c r="I150" s="2"/>
    </row>
  </sheetData>
  <sheetProtection/>
  <mergeCells count="12">
    <mergeCell ref="B7:B8"/>
    <mergeCell ref="C7:C8"/>
    <mergeCell ref="E7:E8"/>
    <mergeCell ref="D7:D8"/>
    <mergeCell ref="B2:C2"/>
    <mergeCell ref="B3:C3"/>
    <mergeCell ref="B149:C149"/>
    <mergeCell ref="G149:I149"/>
    <mergeCell ref="B5:I5"/>
    <mergeCell ref="F7:F8"/>
    <mergeCell ref="G7:H7"/>
    <mergeCell ref="I7:I8"/>
  </mergeCells>
  <printOptions/>
  <pageMargins left="0.7480314960629921" right="0.7480314960629921" top="0.984251968503937" bottom="0.984251968503937" header="0.5118110236220472" footer="0.5118110236220472"/>
  <pageSetup fitToHeight="0" fitToWidth="1" horizontalDpi="600" verticalDpi="600" orientation="portrait" scale="37" r:id="rId1"/>
  <ignoredErrors>
    <ignoredError sqref="D10:D147" numberStoredAsText="1"/>
  </ignoredErrors>
</worksheet>
</file>

<file path=xl/worksheets/sheet4.xml><?xml version="1.0" encoding="utf-8"?>
<worksheet xmlns="http://schemas.openxmlformats.org/spreadsheetml/2006/main" xmlns:r="http://schemas.openxmlformats.org/officeDocument/2006/relationships">
  <sheetPr>
    <tabColor rgb="FF92D050"/>
  </sheetPr>
  <dimension ref="B1:N63"/>
  <sheetViews>
    <sheetView zoomScale="60" zoomScaleNormal="60" zoomScalePageLayoutView="0" workbookViewId="0" topLeftCell="B16">
      <selection activeCell="F8" sqref="F8:F9"/>
    </sheetView>
  </sheetViews>
  <sheetFormatPr defaultColWidth="9.140625" defaultRowHeight="12.75"/>
  <cols>
    <col min="1" max="1" width="9.140625" style="18" customWidth="1"/>
    <col min="2" max="2" width="13.00390625" style="18" customWidth="1"/>
    <col min="3" max="3" width="78.140625" style="18" customWidth="1"/>
    <col min="4" max="4" width="8.28125" style="18" bestFit="1" customWidth="1"/>
    <col min="5" max="5" width="23.421875" style="18" customWidth="1"/>
    <col min="6" max="6" width="25.00390625" style="18" customWidth="1"/>
    <col min="7" max="7" width="25.28125" style="18" customWidth="1"/>
    <col min="8" max="8" width="25.57421875" style="18" customWidth="1"/>
    <col min="9" max="9" width="26.421875" style="18" customWidth="1"/>
    <col min="10" max="16384" width="9.140625" style="18" customWidth="1"/>
  </cols>
  <sheetData>
    <row r="1" ht="15.75">
      <c r="I1" s="13" t="s">
        <v>576</v>
      </c>
    </row>
    <row r="2" spans="2:4" ht="18.75">
      <c r="B2" s="626" t="s">
        <v>785</v>
      </c>
      <c r="C2" s="626"/>
      <c r="D2" s="103"/>
    </row>
    <row r="3" spans="2:4" ht="18.75">
      <c r="B3" s="626" t="s">
        <v>677</v>
      </c>
      <c r="C3" s="626"/>
      <c r="D3" s="103"/>
    </row>
    <row r="4" ht="24.75" customHeight="1">
      <c r="I4" s="13"/>
    </row>
    <row r="5" spans="2:9" s="11" customFormat="1" ht="24.75" customHeight="1">
      <c r="B5" s="634" t="s">
        <v>80</v>
      </c>
      <c r="C5" s="634"/>
      <c r="D5" s="634"/>
      <c r="E5" s="634"/>
      <c r="F5" s="634"/>
      <c r="G5" s="634"/>
      <c r="H5" s="634"/>
      <c r="I5" s="634"/>
    </row>
    <row r="6" spans="2:9" s="11" customFormat="1" ht="24.75" customHeight="1">
      <c r="B6" s="635" t="s">
        <v>1136</v>
      </c>
      <c r="C6" s="635"/>
      <c r="D6" s="635"/>
      <c r="E6" s="635"/>
      <c r="F6" s="635"/>
      <c r="G6" s="635"/>
      <c r="H6" s="635"/>
      <c r="I6" s="635"/>
    </row>
    <row r="7" ht="18.75" customHeight="1" thickBot="1">
      <c r="I7" s="107" t="s">
        <v>671</v>
      </c>
    </row>
    <row r="8" spans="2:9" ht="30.75" customHeight="1">
      <c r="B8" s="636"/>
      <c r="C8" s="638" t="s">
        <v>0</v>
      </c>
      <c r="D8" s="629" t="s">
        <v>100</v>
      </c>
      <c r="E8" s="640" t="s">
        <v>1108</v>
      </c>
      <c r="F8" s="640" t="s">
        <v>1109</v>
      </c>
      <c r="G8" s="642" t="s">
        <v>1117</v>
      </c>
      <c r="H8" s="643"/>
      <c r="I8" s="627" t="s">
        <v>1137</v>
      </c>
    </row>
    <row r="9" spans="2:9" ht="101.25" customHeight="1" thickBot="1">
      <c r="B9" s="637"/>
      <c r="C9" s="639"/>
      <c r="D9" s="630"/>
      <c r="E9" s="641"/>
      <c r="F9" s="641"/>
      <c r="G9" s="244" t="s">
        <v>1</v>
      </c>
      <c r="H9" s="245" t="s">
        <v>54</v>
      </c>
      <c r="I9" s="628"/>
    </row>
    <row r="10" spans="2:9" ht="44.25" customHeight="1">
      <c r="B10" s="534">
        <v>1</v>
      </c>
      <c r="C10" s="486" t="s">
        <v>82</v>
      </c>
      <c r="D10" s="487"/>
      <c r="E10" s="488"/>
      <c r="F10" s="488"/>
      <c r="G10" s="488"/>
      <c r="H10" s="488"/>
      <c r="I10" s="489"/>
    </row>
    <row r="11" spans="2:9" ht="41.25" customHeight="1">
      <c r="B11" s="535">
        <v>2</v>
      </c>
      <c r="C11" s="246" t="s">
        <v>524</v>
      </c>
      <c r="D11" s="247">
        <v>3001</v>
      </c>
      <c r="E11" s="251">
        <v>262428</v>
      </c>
      <c r="F11" s="253">
        <f>F12+F13+F14</f>
        <v>240100</v>
      </c>
      <c r="G11" s="253">
        <f>G12+G13+G14</f>
        <v>108500</v>
      </c>
      <c r="H11" s="253">
        <f>H12+H13+H14</f>
        <v>99730</v>
      </c>
      <c r="I11" s="252">
        <f aca="true" t="shared" si="0" ref="I11:I20">H11/G11*100</f>
        <v>91.91705069124424</v>
      </c>
    </row>
    <row r="12" spans="2:9" ht="31.5" customHeight="1">
      <c r="B12" s="535">
        <v>3</v>
      </c>
      <c r="C12" s="248" t="s">
        <v>83</v>
      </c>
      <c r="D12" s="247">
        <v>3002</v>
      </c>
      <c r="E12" s="251">
        <v>252444</v>
      </c>
      <c r="F12" s="253">
        <v>230000</v>
      </c>
      <c r="G12" s="253">
        <v>105000</v>
      </c>
      <c r="H12" s="365">
        <v>94102</v>
      </c>
      <c r="I12" s="531">
        <f t="shared" si="0"/>
        <v>89.62095238095237</v>
      </c>
    </row>
    <row r="13" spans="2:9" ht="31.5" customHeight="1">
      <c r="B13" s="535">
        <v>4</v>
      </c>
      <c r="C13" s="248" t="s">
        <v>84</v>
      </c>
      <c r="D13" s="247">
        <v>3003</v>
      </c>
      <c r="E13" s="251">
        <v>5000</v>
      </c>
      <c r="F13" s="253">
        <v>5000</v>
      </c>
      <c r="G13" s="253">
        <v>2500</v>
      </c>
      <c r="H13" s="365">
        <v>2440</v>
      </c>
      <c r="I13" s="531">
        <f t="shared" si="0"/>
        <v>97.6</v>
      </c>
    </row>
    <row r="14" spans="2:9" ht="31.5" customHeight="1">
      <c r="B14" s="535">
        <v>5</v>
      </c>
      <c r="C14" s="248" t="s">
        <v>85</v>
      </c>
      <c r="D14" s="247">
        <v>3004</v>
      </c>
      <c r="E14" s="251">
        <v>4984</v>
      </c>
      <c r="F14" s="253">
        <v>5100</v>
      </c>
      <c r="G14" s="253">
        <v>1000</v>
      </c>
      <c r="H14" s="365">
        <v>3188</v>
      </c>
      <c r="I14" s="531">
        <f t="shared" si="0"/>
        <v>318.8</v>
      </c>
    </row>
    <row r="15" spans="2:9" ht="41.25" customHeight="1">
      <c r="B15" s="535">
        <v>6</v>
      </c>
      <c r="C15" s="246" t="s">
        <v>525</v>
      </c>
      <c r="D15" s="247">
        <v>3005</v>
      </c>
      <c r="E15" s="251">
        <v>228049</v>
      </c>
      <c r="F15" s="253">
        <f>F16+F17+F18+F19+F20</f>
        <v>217800</v>
      </c>
      <c r="G15" s="253">
        <f>G16+G17+G18+G19+G20</f>
        <v>91400</v>
      </c>
      <c r="H15" s="365">
        <f>H16+H17+H18+H19+H20</f>
        <v>100656</v>
      </c>
      <c r="I15" s="252">
        <f t="shared" si="0"/>
        <v>110.12691466083152</v>
      </c>
    </row>
    <row r="16" spans="2:11" ht="31.5" customHeight="1">
      <c r="B16" s="535">
        <v>7</v>
      </c>
      <c r="C16" s="248" t="s">
        <v>86</v>
      </c>
      <c r="D16" s="247">
        <v>3006</v>
      </c>
      <c r="E16" s="251">
        <v>79681</v>
      </c>
      <c r="F16" s="253">
        <v>69000</v>
      </c>
      <c r="G16" s="253">
        <v>24000</v>
      </c>
      <c r="H16" s="365">
        <v>27550</v>
      </c>
      <c r="I16" s="531">
        <f t="shared" si="0"/>
        <v>114.79166666666667</v>
      </c>
      <c r="K16" s="416"/>
    </row>
    <row r="17" spans="2:9" ht="31.5" customHeight="1">
      <c r="B17" s="535">
        <v>8</v>
      </c>
      <c r="C17" s="248" t="s">
        <v>526</v>
      </c>
      <c r="D17" s="247">
        <v>3007</v>
      </c>
      <c r="E17" s="251">
        <v>128417</v>
      </c>
      <c r="F17" s="253">
        <v>138000</v>
      </c>
      <c r="G17" s="253">
        <v>62000</v>
      </c>
      <c r="H17" s="365">
        <v>68385</v>
      </c>
      <c r="I17" s="531">
        <f t="shared" si="0"/>
        <v>110.29838709677419</v>
      </c>
    </row>
    <row r="18" spans="2:9" ht="31.5" customHeight="1">
      <c r="B18" s="535">
        <v>9</v>
      </c>
      <c r="C18" s="248" t="s">
        <v>87</v>
      </c>
      <c r="D18" s="247">
        <v>3008</v>
      </c>
      <c r="E18" s="251">
        <v>1</v>
      </c>
      <c r="F18" s="253"/>
      <c r="G18" s="253"/>
      <c r="H18" s="365"/>
      <c r="I18" s="531"/>
    </row>
    <row r="19" spans="2:9" ht="31.5" customHeight="1">
      <c r="B19" s="535">
        <v>10</v>
      </c>
      <c r="C19" s="248" t="s">
        <v>88</v>
      </c>
      <c r="D19" s="247">
        <v>3009</v>
      </c>
      <c r="E19" s="251">
        <v>2104</v>
      </c>
      <c r="F19" s="253">
        <v>800</v>
      </c>
      <c r="G19" s="253">
        <v>400</v>
      </c>
      <c r="H19" s="365">
        <v>919</v>
      </c>
      <c r="I19" s="531"/>
    </row>
    <row r="20" spans="2:9" ht="31.5" customHeight="1">
      <c r="B20" s="535">
        <v>11</v>
      </c>
      <c r="C20" s="248" t="s">
        <v>527</v>
      </c>
      <c r="D20" s="247">
        <v>3010</v>
      </c>
      <c r="E20" s="251">
        <v>17846</v>
      </c>
      <c r="F20" s="253">
        <v>10000</v>
      </c>
      <c r="G20" s="253">
        <v>5000</v>
      </c>
      <c r="H20" s="365">
        <v>3802</v>
      </c>
      <c r="I20" s="531">
        <f t="shared" si="0"/>
        <v>76.03999999999999</v>
      </c>
    </row>
    <row r="21" spans="2:9" ht="42" customHeight="1">
      <c r="B21" s="535">
        <v>12</v>
      </c>
      <c r="C21" s="246" t="s">
        <v>528</v>
      </c>
      <c r="D21" s="247">
        <v>3011</v>
      </c>
      <c r="E21" s="251">
        <f>E11-E15</f>
        <v>34379</v>
      </c>
      <c r="F21" s="253">
        <f>F11-F15</f>
        <v>22300</v>
      </c>
      <c r="G21" s="253">
        <f>G11-G15</f>
        <v>17100</v>
      </c>
      <c r="H21" s="485"/>
      <c r="I21" s="418">
        <f>H21/G21*100</f>
        <v>0</v>
      </c>
    </row>
    <row r="22" spans="2:9" ht="48.75" customHeight="1">
      <c r="B22" s="535">
        <v>13</v>
      </c>
      <c r="C22" s="246" t="s">
        <v>529</v>
      </c>
      <c r="D22" s="247">
        <v>3012</v>
      </c>
      <c r="E22" s="251"/>
      <c r="F22" s="253"/>
      <c r="G22" s="253"/>
      <c r="H22" s="365">
        <f>H15-H11</f>
        <v>926</v>
      </c>
      <c r="I22" s="252"/>
    </row>
    <row r="23" spans="2:9" ht="40.5" customHeight="1">
      <c r="B23" s="535">
        <v>14</v>
      </c>
      <c r="C23" s="246" t="s">
        <v>89</v>
      </c>
      <c r="D23" s="247"/>
      <c r="E23" s="251"/>
      <c r="F23" s="253"/>
      <c r="G23" s="253"/>
      <c r="H23" s="365"/>
      <c r="I23" s="252"/>
    </row>
    <row r="24" spans="2:9" ht="41.25" customHeight="1">
      <c r="B24" s="535">
        <v>15</v>
      </c>
      <c r="C24" s="246" t="s">
        <v>530</v>
      </c>
      <c r="D24" s="247">
        <v>3013</v>
      </c>
      <c r="E24" s="251"/>
      <c r="F24" s="253">
        <f>F25+F26+F27+F28+F29</f>
        <v>0</v>
      </c>
      <c r="G24" s="253">
        <f>G25+G26+G27+G28+G29</f>
        <v>0</v>
      </c>
      <c r="H24" s="365"/>
      <c r="I24" s="252"/>
    </row>
    <row r="25" spans="2:9" ht="33" customHeight="1">
      <c r="B25" s="535">
        <v>16</v>
      </c>
      <c r="C25" s="248" t="s">
        <v>90</v>
      </c>
      <c r="D25" s="247">
        <v>3014</v>
      </c>
      <c r="E25" s="251"/>
      <c r="F25" s="253"/>
      <c r="G25" s="253"/>
      <c r="H25" s="365"/>
      <c r="I25" s="252"/>
    </row>
    <row r="26" spans="2:9" ht="50.25" customHeight="1">
      <c r="B26" s="535">
        <v>17</v>
      </c>
      <c r="C26" s="248" t="s">
        <v>531</v>
      </c>
      <c r="D26" s="247">
        <v>3015</v>
      </c>
      <c r="E26" s="251"/>
      <c r="F26" s="253"/>
      <c r="G26" s="253"/>
      <c r="H26" s="365"/>
      <c r="I26" s="252"/>
    </row>
    <row r="27" spans="2:9" ht="31.5" customHeight="1">
      <c r="B27" s="535">
        <v>18</v>
      </c>
      <c r="C27" s="248" t="s">
        <v>91</v>
      </c>
      <c r="D27" s="247">
        <v>3016</v>
      </c>
      <c r="E27" s="251"/>
      <c r="F27" s="253"/>
      <c r="G27" s="253"/>
      <c r="H27" s="365"/>
      <c r="I27" s="252"/>
    </row>
    <row r="28" spans="2:9" ht="31.5" customHeight="1">
      <c r="B28" s="535">
        <v>19</v>
      </c>
      <c r="C28" s="248" t="s">
        <v>92</v>
      </c>
      <c r="D28" s="247">
        <v>3017</v>
      </c>
      <c r="E28" s="251"/>
      <c r="F28" s="253"/>
      <c r="G28" s="253"/>
      <c r="H28" s="365"/>
      <c r="I28" s="252"/>
    </row>
    <row r="29" spans="2:9" ht="31.5" customHeight="1">
      <c r="B29" s="535">
        <v>20</v>
      </c>
      <c r="C29" s="248" t="s">
        <v>93</v>
      </c>
      <c r="D29" s="247">
        <v>3018</v>
      </c>
      <c r="E29" s="251"/>
      <c r="F29" s="253"/>
      <c r="G29" s="253"/>
      <c r="H29" s="365"/>
      <c r="I29" s="252"/>
    </row>
    <row r="30" spans="2:9" ht="46.5" customHeight="1">
      <c r="B30" s="535">
        <v>21</v>
      </c>
      <c r="C30" s="246" t="s">
        <v>532</v>
      </c>
      <c r="D30" s="247">
        <v>3019</v>
      </c>
      <c r="E30" s="251">
        <v>27406</v>
      </c>
      <c r="F30" s="253">
        <f>F31+F32+F33</f>
        <v>23000</v>
      </c>
      <c r="G30" s="253">
        <f>G31+G32+G33</f>
        <v>12000</v>
      </c>
      <c r="H30" s="253">
        <f>H31+H32+H33</f>
        <v>4848</v>
      </c>
      <c r="I30" s="418">
        <f>H30/G30*100</f>
        <v>40.400000000000006</v>
      </c>
    </row>
    <row r="31" spans="2:9" ht="31.5" customHeight="1">
      <c r="B31" s="535">
        <v>22</v>
      </c>
      <c r="C31" s="248" t="s">
        <v>94</v>
      </c>
      <c r="D31" s="247">
        <v>3020</v>
      </c>
      <c r="E31" s="251"/>
      <c r="F31" s="253"/>
      <c r="G31" s="253"/>
      <c r="H31" s="365"/>
      <c r="I31" s="418"/>
    </row>
    <row r="32" spans="2:9" ht="56.25" customHeight="1">
      <c r="B32" s="535">
        <v>23</v>
      </c>
      <c r="C32" s="248" t="s">
        <v>533</v>
      </c>
      <c r="D32" s="247">
        <v>3021</v>
      </c>
      <c r="E32" s="251">
        <v>27406</v>
      </c>
      <c r="F32" s="253">
        <v>23000</v>
      </c>
      <c r="G32" s="253">
        <v>12000</v>
      </c>
      <c r="H32" s="365">
        <v>4848</v>
      </c>
      <c r="I32" s="532">
        <f>H32/G32*100</f>
        <v>40.400000000000006</v>
      </c>
    </row>
    <row r="33" spans="2:9" ht="31.5" customHeight="1">
      <c r="B33" s="535">
        <v>24</v>
      </c>
      <c r="C33" s="248" t="s">
        <v>95</v>
      </c>
      <c r="D33" s="247">
        <v>3022</v>
      </c>
      <c r="E33" s="251"/>
      <c r="F33" s="253"/>
      <c r="G33" s="253"/>
      <c r="H33" s="365"/>
      <c r="I33" s="418"/>
    </row>
    <row r="34" spans="2:9" ht="43.5" customHeight="1">
      <c r="B34" s="535">
        <v>25</v>
      </c>
      <c r="C34" s="246" t="s">
        <v>534</v>
      </c>
      <c r="D34" s="247">
        <v>3023</v>
      </c>
      <c r="E34" s="251"/>
      <c r="F34" s="253">
        <f>F37-F43</f>
        <v>0</v>
      </c>
      <c r="G34" s="253">
        <f>G37-G43</f>
        <v>0</v>
      </c>
      <c r="H34" s="365"/>
      <c r="I34" s="418"/>
    </row>
    <row r="35" spans="2:9" ht="40.5" customHeight="1">
      <c r="B35" s="535">
        <v>26</v>
      </c>
      <c r="C35" s="246" t="s">
        <v>535</v>
      </c>
      <c r="D35" s="247">
        <v>3024</v>
      </c>
      <c r="E35" s="251">
        <f>E30-E24</f>
        <v>27406</v>
      </c>
      <c r="F35" s="253">
        <f>F30-F24</f>
        <v>23000</v>
      </c>
      <c r="G35" s="253">
        <f>G30-G24</f>
        <v>12000</v>
      </c>
      <c r="H35" s="417">
        <f>H30-H24</f>
        <v>4848</v>
      </c>
      <c r="I35" s="418">
        <f>H35/G35*100</f>
        <v>40.400000000000006</v>
      </c>
    </row>
    <row r="36" spans="2:9" ht="48.75" customHeight="1">
      <c r="B36" s="535">
        <v>27</v>
      </c>
      <c r="C36" s="246" t="s">
        <v>96</v>
      </c>
      <c r="D36" s="247"/>
      <c r="E36" s="251"/>
      <c r="F36" s="253"/>
      <c r="G36" s="253"/>
      <c r="H36" s="365"/>
      <c r="I36" s="252"/>
    </row>
    <row r="37" spans="2:9" ht="44.25" customHeight="1">
      <c r="B37" s="535">
        <v>28</v>
      </c>
      <c r="C37" s="246" t="s">
        <v>536</v>
      </c>
      <c r="D37" s="247">
        <v>3025</v>
      </c>
      <c r="E37" s="251"/>
      <c r="F37" s="253">
        <f>F38+F39+F40+F41+F42</f>
        <v>0</v>
      </c>
      <c r="G37" s="253">
        <f>G38+G39+G40+G41+G42</f>
        <v>0</v>
      </c>
      <c r="H37" s="365"/>
      <c r="I37" s="252"/>
    </row>
    <row r="38" spans="2:9" ht="31.5" customHeight="1">
      <c r="B38" s="535">
        <v>29</v>
      </c>
      <c r="C38" s="248" t="s">
        <v>97</v>
      </c>
      <c r="D38" s="247">
        <v>3026</v>
      </c>
      <c r="E38" s="251"/>
      <c r="F38" s="253"/>
      <c r="G38" s="253"/>
      <c r="H38" s="365"/>
      <c r="I38" s="252"/>
    </row>
    <row r="39" spans="2:9" ht="31.5" customHeight="1">
      <c r="B39" s="535">
        <v>30</v>
      </c>
      <c r="C39" s="248" t="s">
        <v>537</v>
      </c>
      <c r="D39" s="247">
        <v>3027</v>
      </c>
      <c r="E39" s="251"/>
      <c r="F39" s="253"/>
      <c r="G39" s="253"/>
      <c r="H39" s="365"/>
      <c r="I39" s="252"/>
    </row>
    <row r="40" spans="2:9" ht="31.5" customHeight="1">
      <c r="B40" s="535">
        <v>31</v>
      </c>
      <c r="C40" s="248" t="s">
        <v>538</v>
      </c>
      <c r="D40" s="247">
        <v>3028</v>
      </c>
      <c r="E40" s="251"/>
      <c r="F40" s="253"/>
      <c r="G40" s="253"/>
      <c r="H40" s="365"/>
      <c r="I40" s="252"/>
    </row>
    <row r="41" spans="2:9" ht="31.5" customHeight="1">
      <c r="B41" s="535">
        <v>32</v>
      </c>
      <c r="C41" s="248" t="s">
        <v>539</v>
      </c>
      <c r="D41" s="247">
        <v>3029</v>
      </c>
      <c r="E41" s="251"/>
      <c r="F41" s="253"/>
      <c r="G41" s="253"/>
      <c r="H41" s="365"/>
      <c r="I41" s="252"/>
    </row>
    <row r="42" spans="2:9" ht="31.5" customHeight="1">
      <c r="B42" s="535">
        <v>33</v>
      </c>
      <c r="C42" s="248" t="s">
        <v>540</v>
      </c>
      <c r="D42" s="247">
        <v>3030</v>
      </c>
      <c r="E42" s="251"/>
      <c r="F42" s="253"/>
      <c r="G42" s="253"/>
      <c r="H42" s="365"/>
      <c r="I42" s="252"/>
    </row>
    <row r="43" spans="2:9" ht="40.5" customHeight="1">
      <c r="B43" s="535">
        <v>34</v>
      </c>
      <c r="C43" s="246" t="s">
        <v>541</v>
      </c>
      <c r="D43" s="247">
        <v>3031</v>
      </c>
      <c r="E43" s="251">
        <f>E44+E46+E45+E47+E48+E49</f>
        <v>0</v>
      </c>
      <c r="F43" s="253">
        <f>F44+F45+F46+F47+F48+F49</f>
        <v>0</v>
      </c>
      <c r="G43" s="253">
        <f>G44+G45+G46+G47+G48+G49</f>
        <v>0</v>
      </c>
      <c r="H43" s="253">
        <f>H44+H45+H46+H47+H48+H49</f>
        <v>0</v>
      </c>
      <c r="I43" s="418"/>
    </row>
    <row r="44" spans="2:9" ht="31.5" customHeight="1">
      <c r="B44" s="535">
        <v>35</v>
      </c>
      <c r="C44" s="248" t="s">
        <v>98</v>
      </c>
      <c r="D44" s="247">
        <v>3032</v>
      </c>
      <c r="E44" s="251"/>
      <c r="F44" s="253"/>
      <c r="G44" s="253"/>
      <c r="H44" s="365"/>
      <c r="I44" s="418"/>
    </row>
    <row r="45" spans="2:9" ht="31.5" customHeight="1">
      <c r="B45" s="535">
        <v>36</v>
      </c>
      <c r="C45" s="248" t="s">
        <v>542</v>
      </c>
      <c r="D45" s="247">
        <v>3033</v>
      </c>
      <c r="E45" s="251"/>
      <c r="F45" s="253"/>
      <c r="G45" s="253"/>
      <c r="H45" s="365"/>
      <c r="I45" s="418"/>
    </row>
    <row r="46" spans="2:9" ht="31.5" customHeight="1">
      <c r="B46" s="535">
        <v>37</v>
      </c>
      <c r="C46" s="248" t="s">
        <v>543</v>
      </c>
      <c r="D46" s="247">
        <v>3034</v>
      </c>
      <c r="E46" s="251"/>
      <c r="F46" s="253"/>
      <c r="G46" s="253"/>
      <c r="H46" s="365">
        <v>0</v>
      </c>
      <c r="I46" s="418"/>
    </row>
    <row r="47" spans="2:9" ht="31.5" customHeight="1">
      <c r="B47" s="535">
        <v>38</v>
      </c>
      <c r="C47" s="248" t="s">
        <v>544</v>
      </c>
      <c r="D47" s="247">
        <v>3035</v>
      </c>
      <c r="E47" s="251"/>
      <c r="F47" s="253"/>
      <c r="G47" s="253"/>
      <c r="H47" s="365"/>
      <c r="I47" s="418"/>
    </row>
    <row r="48" spans="2:9" ht="31.5" customHeight="1">
      <c r="B48" s="535">
        <v>39</v>
      </c>
      <c r="C48" s="248" t="s">
        <v>545</v>
      </c>
      <c r="D48" s="247">
        <v>3036</v>
      </c>
      <c r="E48" s="251"/>
      <c r="F48" s="253"/>
      <c r="G48" s="253"/>
      <c r="H48" s="365"/>
      <c r="I48" s="418"/>
    </row>
    <row r="49" spans="2:9" ht="31.5" customHeight="1">
      <c r="B49" s="535">
        <v>40</v>
      </c>
      <c r="C49" s="248" t="s">
        <v>546</v>
      </c>
      <c r="D49" s="247">
        <v>3037</v>
      </c>
      <c r="E49" s="251"/>
      <c r="F49" s="253"/>
      <c r="G49" s="253"/>
      <c r="H49" s="365"/>
      <c r="I49" s="418"/>
    </row>
    <row r="50" spans="2:9" ht="57.75" customHeight="1">
      <c r="B50" s="535">
        <v>41</v>
      </c>
      <c r="C50" s="246" t="s">
        <v>547</v>
      </c>
      <c r="D50" s="247">
        <v>3038</v>
      </c>
      <c r="E50" s="251"/>
      <c r="F50" s="253">
        <f>F37-F43</f>
        <v>0</v>
      </c>
      <c r="G50" s="253">
        <f>G37-G43</f>
        <v>0</v>
      </c>
      <c r="H50" s="365"/>
      <c r="I50" s="418"/>
    </row>
    <row r="51" spans="2:9" ht="51" customHeight="1">
      <c r="B51" s="535">
        <v>42</v>
      </c>
      <c r="C51" s="246" t="s">
        <v>548</v>
      </c>
      <c r="D51" s="247">
        <v>3039</v>
      </c>
      <c r="E51" s="251">
        <f>E43-E37</f>
        <v>0</v>
      </c>
      <c r="F51" s="253">
        <f>F43-F37</f>
        <v>0</v>
      </c>
      <c r="G51" s="253">
        <f>G43-G37</f>
        <v>0</v>
      </c>
      <c r="H51" s="253">
        <f>H43-H37</f>
        <v>0</v>
      </c>
      <c r="I51" s="418"/>
    </row>
    <row r="52" spans="2:9" ht="48" customHeight="1">
      <c r="B52" s="535">
        <v>43</v>
      </c>
      <c r="C52" s="246" t="s">
        <v>789</v>
      </c>
      <c r="D52" s="247">
        <v>3040</v>
      </c>
      <c r="E52" s="251">
        <f>E11+E24+E37</f>
        <v>262428</v>
      </c>
      <c r="F52" s="253">
        <f>F11+F24+F37</f>
        <v>240100</v>
      </c>
      <c r="G52" s="253">
        <f>G11+G24+G37</f>
        <v>108500</v>
      </c>
      <c r="H52" s="365">
        <f>H11+H24+H37</f>
        <v>99730</v>
      </c>
      <c r="I52" s="418">
        <f>H52/G52*100</f>
        <v>91.91705069124424</v>
      </c>
    </row>
    <row r="53" spans="2:9" ht="42.75" customHeight="1">
      <c r="B53" s="535">
        <v>44</v>
      </c>
      <c r="C53" s="246" t="s">
        <v>790</v>
      </c>
      <c r="D53" s="247">
        <v>3041</v>
      </c>
      <c r="E53" s="251">
        <f>E15+E30+E43</f>
        <v>255455</v>
      </c>
      <c r="F53" s="253">
        <f>F15+F30+F43</f>
        <v>240800</v>
      </c>
      <c r="G53" s="253">
        <f>G15+G30+G43</f>
        <v>103400</v>
      </c>
      <c r="H53" s="365">
        <f>H15+H30+H43</f>
        <v>105504</v>
      </c>
      <c r="I53" s="418">
        <f>H53/G53*100</f>
        <v>102.0348162475822</v>
      </c>
    </row>
    <row r="54" spans="2:9" ht="31.5" customHeight="1">
      <c r="B54" s="535">
        <v>45</v>
      </c>
      <c r="C54" s="246" t="s">
        <v>791</v>
      </c>
      <c r="D54" s="247">
        <v>3042</v>
      </c>
      <c r="E54" s="251">
        <f>E52-E53</f>
        <v>6973</v>
      </c>
      <c r="F54" s="253"/>
      <c r="G54" s="253">
        <f>G52-G53</f>
        <v>5100</v>
      </c>
      <c r="H54" s="251"/>
      <c r="I54" s="533"/>
    </row>
    <row r="55" spans="2:9" ht="31.5" customHeight="1">
      <c r="B55" s="535">
        <v>46</v>
      </c>
      <c r="C55" s="246" t="s">
        <v>792</v>
      </c>
      <c r="D55" s="247">
        <v>3043</v>
      </c>
      <c r="E55" s="251"/>
      <c r="F55" s="253">
        <f>F53-F52</f>
        <v>700</v>
      </c>
      <c r="G55" s="253"/>
      <c r="H55" s="253">
        <f>H53-H52</f>
        <v>5774</v>
      </c>
      <c r="I55" s="533"/>
    </row>
    <row r="56" spans="2:9" ht="40.5" customHeight="1">
      <c r="B56" s="534">
        <v>47</v>
      </c>
      <c r="C56" s="246" t="s">
        <v>600</v>
      </c>
      <c r="D56" s="247">
        <v>3044</v>
      </c>
      <c r="E56" s="251">
        <v>35341</v>
      </c>
      <c r="F56" s="253">
        <v>13766</v>
      </c>
      <c r="G56" s="253">
        <v>13766</v>
      </c>
      <c r="H56" s="365">
        <v>42314</v>
      </c>
      <c r="I56" s="533">
        <f>H56/G56*100</f>
        <v>307.3805026877815</v>
      </c>
    </row>
    <row r="57" spans="2:9" ht="42.75" customHeight="1">
      <c r="B57" s="535">
        <v>48</v>
      </c>
      <c r="C57" s="246" t="s">
        <v>601</v>
      </c>
      <c r="D57" s="247">
        <v>3045</v>
      </c>
      <c r="E57" s="251"/>
      <c r="F57" s="253"/>
      <c r="G57" s="253"/>
      <c r="H57" s="365"/>
      <c r="I57" s="418"/>
    </row>
    <row r="58" spans="2:9" ht="41.25" customHeight="1">
      <c r="B58" s="536">
        <v>49</v>
      </c>
      <c r="C58" s="246" t="s">
        <v>137</v>
      </c>
      <c r="D58" s="247">
        <v>3046</v>
      </c>
      <c r="E58" s="253"/>
      <c r="F58" s="253"/>
      <c r="G58" s="253"/>
      <c r="H58" s="366"/>
      <c r="I58" s="418"/>
    </row>
    <row r="59" spans="2:14" ht="46.5" customHeight="1" thickBot="1">
      <c r="B59" s="536">
        <v>50</v>
      </c>
      <c r="C59" s="249" t="s">
        <v>793</v>
      </c>
      <c r="D59" s="250">
        <v>3047</v>
      </c>
      <c r="E59" s="254">
        <f>E54-E55+E56+E57-E58</f>
        <v>42314</v>
      </c>
      <c r="F59" s="254">
        <f>F54-F55+F56+F57-F58</f>
        <v>13066</v>
      </c>
      <c r="G59" s="254">
        <f>G54-G55+G56+G57-G58</f>
        <v>18866</v>
      </c>
      <c r="H59" s="367">
        <f>H54-H55+H56+H57-H58</f>
        <v>36540</v>
      </c>
      <c r="I59" s="419">
        <f>H59/G59*100</f>
        <v>193.681755539065</v>
      </c>
      <c r="M59" s="416"/>
      <c r="N59" s="416"/>
    </row>
    <row r="61" ht="15.75">
      <c r="M61" s="416"/>
    </row>
    <row r="62" spans="2:12" ht="24.75" customHeight="1">
      <c r="B62" s="631" t="s">
        <v>1131</v>
      </c>
      <c r="C62" s="631"/>
      <c r="G62" s="633" t="s">
        <v>978</v>
      </c>
      <c r="H62" s="633"/>
      <c r="I62" s="633"/>
      <c r="J62" s="632"/>
      <c r="K62" s="632"/>
      <c r="L62" s="632"/>
    </row>
    <row r="63" ht="15.75">
      <c r="E63" s="87" t="s">
        <v>560</v>
      </c>
    </row>
  </sheetData>
  <sheetProtection/>
  <mergeCells count="14">
    <mergeCell ref="C8:C9"/>
    <mergeCell ref="E8:E9"/>
    <mergeCell ref="F8:F9"/>
    <mergeCell ref="G8:H8"/>
    <mergeCell ref="B2:C2"/>
    <mergeCell ref="B3:C3"/>
    <mergeCell ref="I8:I9"/>
    <mergeCell ref="D8:D9"/>
    <mergeCell ref="B62:C62"/>
    <mergeCell ref="J62:L62"/>
    <mergeCell ref="G62:I62"/>
    <mergeCell ref="B5:I5"/>
    <mergeCell ref="B6:I6"/>
    <mergeCell ref="B8:B9"/>
  </mergeCells>
  <printOptions/>
  <pageMargins left="0.7480314960629921" right="0.7480314960629921" top="0.7480314960629921" bottom="0.984251968503937" header="0.5118110236220472" footer="0.5118110236220472"/>
  <pageSetup horizontalDpi="600" verticalDpi="600" orientation="portrait" scale="3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X98"/>
  <sheetViews>
    <sheetView zoomScale="75" zoomScaleNormal="75" zoomScalePageLayoutView="0" workbookViewId="0" topLeftCell="A4">
      <selection activeCell="L13" sqref="L13"/>
    </sheetView>
  </sheetViews>
  <sheetFormatPr defaultColWidth="9.140625" defaultRowHeight="12.75"/>
  <cols>
    <col min="1" max="1" width="9.140625" style="2" customWidth="1"/>
    <col min="2" max="2" width="6.140625" style="2" customWidth="1"/>
    <col min="3" max="3" width="81.28125" style="2" customWidth="1"/>
    <col min="4" max="4" width="20.7109375" style="42" customWidth="1"/>
    <col min="5" max="5" width="22.00390625" style="2" customWidth="1"/>
    <col min="6"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3" t="s">
        <v>986</v>
      </c>
    </row>
    <row r="2" spans="2:4" ht="15.75">
      <c r="B2" s="609" t="s">
        <v>785</v>
      </c>
      <c r="C2" s="609"/>
      <c r="D2" s="425"/>
    </row>
    <row r="3" spans="2:4" ht="15.75">
      <c r="B3" s="609" t="s">
        <v>677</v>
      </c>
      <c r="C3" s="609"/>
      <c r="D3" s="425"/>
    </row>
    <row r="5" spans="2:9" ht="27.75" customHeight="1">
      <c r="B5" s="647" t="s">
        <v>987</v>
      </c>
      <c r="C5" s="647"/>
      <c r="D5" s="647"/>
      <c r="E5" s="647"/>
      <c r="F5" s="647"/>
      <c r="G5" s="647"/>
      <c r="H5" s="647"/>
      <c r="I5" s="1"/>
    </row>
    <row r="6" spans="3:9" ht="15.75" customHeight="1" thickBot="1">
      <c r="C6" s="1"/>
      <c r="D6" s="426"/>
      <c r="E6" s="1"/>
      <c r="F6" s="1"/>
      <c r="G6" s="1"/>
      <c r="H6" s="427" t="s">
        <v>4</v>
      </c>
      <c r="I6" s="1"/>
    </row>
    <row r="7" spans="2:9" ht="70.5" customHeight="1">
      <c r="B7" s="648" t="s">
        <v>10</v>
      </c>
      <c r="C7" s="650" t="s">
        <v>988</v>
      </c>
      <c r="D7" s="604" t="s">
        <v>1108</v>
      </c>
      <c r="E7" s="604" t="s">
        <v>1109</v>
      </c>
      <c r="F7" s="652" t="s">
        <v>1117</v>
      </c>
      <c r="G7" s="653"/>
      <c r="H7" s="654" t="s">
        <v>1118</v>
      </c>
      <c r="I7" s="644"/>
    </row>
    <row r="8" spans="2:9" s="30" customFormat="1" ht="57" customHeight="1" thickBot="1">
      <c r="B8" s="649"/>
      <c r="C8" s="651"/>
      <c r="D8" s="605"/>
      <c r="E8" s="605"/>
      <c r="F8" s="428" t="s">
        <v>1</v>
      </c>
      <c r="G8" s="429" t="s">
        <v>54</v>
      </c>
      <c r="H8" s="655"/>
      <c r="I8" s="644"/>
    </row>
    <row r="9" spans="2:9" s="51" customFormat="1" ht="35.25" customHeight="1">
      <c r="B9" s="455" t="s">
        <v>64</v>
      </c>
      <c r="C9" s="458" t="s">
        <v>989</v>
      </c>
      <c r="D9" s="459">
        <v>57140133</v>
      </c>
      <c r="E9" s="460">
        <v>69394240</v>
      </c>
      <c r="F9" s="460">
        <v>35252846</v>
      </c>
      <c r="G9" s="506">
        <v>35279282.48</v>
      </c>
      <c r="H9" s="430">
        <f>G9/F9*100</f>
        <v>100.07499105178627</v>
      </c>
      <c r="I9" s="52"/>
    </row>
    <row r="10" spans="2:9" s="51" customFormat="1" ht="35.25" customHeight="1">
      <c r="B10" s="456" t="s">
        <v>65</v>
      </c>
      <c r="C10" s="461" t="s">
        <v>990</v>
      </c>
      <c r="D10" s="323">
        <v>80192647.44</v>
      </c>
      <c r="E10" s="435">
        <v>98670000</v>
      </c>
      <c r="F10" s="435">
        <v>48610301</v>
      </c>
      <c r="G10" s="507">
        <v>47830670.67</v>
      </c>
      <c r="H10" s="432">
        <f aca="true" t="shared" si="0" ref="H10:H35">G10/F10*100</f>
        <v>98.39616230724431</v>
      </c>
      <c r="I10" s="52"/>
    </row>
    <row r="11" spans="2:9" s="51" customFormat="1" ht="35.25" customHeight="1">
      <c r="B11" s="456" t="s">
        <v>66</v>
      </c>
      <c r="C11" s="461" t="s">
        <v>991</v>
      </c>
      <c r="D11" s="323">
        <v>94119840.62</v>
      </c>
      <c r="E11" s="435">
        <v>115470000</v>
      </c>
      <c r="F11" s="435">
        <v>57946386</v>
      </c>
      <c r="G11" s="507">
        <v>56832696.45</v>
      </c>
      <c r="H11" s="432">
        <f t="shared" si="0"/>
        <v>98.07806901020541</v>
      </c>
      <c r="I11" s="52"/>
    </row>
    <row r="12" spans="2:9" s="51" customFormat="1" ht="35.25" customHeight="1">
      <c r="B12" s="456" t="s">
        <v>67</v>
      </c>
      <c r="C12" s="461" t="s">
        <v>992</v>
      </c>
      <c r="D12" s="433">
        <v>143</v>
      </c>
      <c r="E12" s="454">
        <v>152</v>
      </c>
      <c r="F12" s="454">
        <v>152</v>
      </c>
      <c r="G12" s="454">
        <f>G13+G14</f>
        <v>139</v>
      </c>
      <c r="H12" s="432">
        <f t="shared" si="0"/>
        <v>91.44736842105263</v>
      </c>
      <c r="I12" s="52"/>
    </row>
    <row r="13" spans="2:9" s="51" customFormat="1" ht="35.25" customHeight="1">
      <c r="B13" s="456" t="s">
        <v>993</v>
      </c>
      <c r="C13" s="462" t="s">
        <v>994</v>
      </c>
      <c r="D13" s="434">
        <v>133</v>
      </c>
      <c r="E13" s="454">
        <v>134</v>
      </c>
      <c r="F13" s="454">
        <v>134</v>
      </c>
      <c r="G13" s="454">
        <v>134</v>
      </c>
      <c r="H13" s="432">
        <f t="shared" si="0"/>
        <v>100</v>
      </c>
      <c r="I13" s="52"/>
    </row>
    <row r="14" spans="2:9" s="51" customFormat="1" ht="35.25" customHeight="1">
      <c r="B14" s="456" t="s">
        <v>995</v>
      </c>
      <c r="C14" s="462" t="s">
        <v>996</v>
      </c>
      <c r="D14" s="434">
        <v>10</v>
      </c>
      <c r="E14" s="454">
        <v>18</v>
      </c>
      <c r="F14" s="454">
        <v>18</v>
      </c>
      <c r="G14" s="454">
        <v>5</v>
      </c>
      <c r="H14" s="432">
        <f t="shared" si="0"/>
        <v>27.77777777777778</v>
      </c>
      <c r="I14" s="52"/>
    </row>
    <row r="15" spans="2:9" s="51" customFormat="1" ht="35.25" customHeight="1">
      <c r="B15" s="456" t="s">
        <v>997</v>
      </c>
      <c r="C15" s="463" t="s">
        <v>998</v>
      </c>
      <c r="D15" s="323">
        <v>132911.4</v>
      </c>
      <c r="E15" s="435">
        <v>490000</v>
      </c>
      <c r="F15" s="435">
        <v>240000</v>
      </c>
      <c r="G15" s="323">
        <v>75474.7</v>
      </c>
      <c r="H15" s="432">
        <f t="shared" si="0"/>
        <v>31.447791666666664</v>
      </c>
      <c r="I15" s="52"/>
    </row>
    <row r="16" spans="2:9" s="51" customFormat="1" ht="35.25" customHeight="1">
      <c r="B16" s="456" t="s">
        <v>999</v>
      </c>
      <c r="C16" s="463" t="s">
        <v>1000</v>
      </c>
      <c r="D16" s="453">
        <v>1</v>
      </c>
      <c r="E16" s="454">
        <v>2</v>
      </c>
      <c r="F16" s="454">
        <v>2</v>
      </c>
      <c r="G16" s="453">
        <v>1</v>
      </c>
      <c r="H16" s="432">
        <f t="shared" si="0"/>
        <v>50</v>
      </c>
      <c r="I16" s="52"/>
    </row>
    <row r="17" spans="2:9" s="51" customFormat="1" ht="35.25" customHeight="1">
      <c r="B17" s="456" t="s">
        <v>1001</v>
      </c>
      <c r="C17" s="463" t="s">
        <v>1002</v>
      </c>
      <c r="D17" s="323"/>
      <c r="E17" s="435"/>
      <c r="F17" s="435"/>
      <c r="G17" s="323"/>
      <c r="H17" s="432"/>
      <c r="I17" s="52"/>
    </row>
    <row r="18" spans="2:9" s="51" customFormat="1" ht="35.25" customHeight="1">
      <c r="B18" s="456" t="s">
        <v>1003</v>
      </c>
      <c r="C18" s="463" t="s">
        <v>1004</v>
      </c>
      <c r="D18" s="323"/>
      <c r="E18" s="435"/>
      <c r="F18" s="435"/>
      <c r="G18" s="323"/>
      <c r="H18" s="432"/>
      <c r="I18" s="52"/>
    </row>
    <row r="19" spans="2:9" s="51" customFormat="1" ht="35.25" customHeight="1">
      <c r="B19" s="456" t="s">
        <v>1005</v>
      </c>
      <c r="C19" s="464" t="s">
        <v>1006</v>
      </c>
      <c r="D19" s="323">
        <v>17417950.67</v>
      </c>
      <c r="E19" s="435">
        <v>11000000</v>
      </c>
      <c r="F19" s="435">
        <v>5000000</v>
      </c>
      <c r="G19" s="507">
        <v>6098972.59</v>
      </c>
      <c r="H19" s="432">
        <f t="shared" si="0"/>
        <v>121.9794518</v>
      </c>
      <c r="I19" s="52"/>
    </row>
    <row r="20" spans="2:9" s="51" customFormat="1" ht="35.25" customHeight="1">
      <c r="B20" s="456" t="s">
        <v>1007</v>
      </c>
      <c r="C20" s="465" t="s">
        <v>1008</v>
      </c>
      <c r="D20" s="453">
        <v>20</v>
      </c>
      <c r="E20" s="454">
        <v>15</v>
      </c>
      <c r="F20" s="454">
        <v>15</v>
      </c>
      <c r="G20" s="454">
        <v>19</v>
      </c>
      <c r="H20" s="432">
        <f t="shared" si="0"/>
        <v>126.66666666666666</v>
      </c>
      <c r="I20" s="52"/>
    </row>
    <row r="21" spans="2:9" s="51" customFormat="1" ht="35.25" customHeight="1">
      <c r="B21" s="456" t="s">
        <v>1009</v>
      </c>
      <c r="C21" s="464" t="s">
        <v>1010</v>
      </c>
      <c r="D21" s="433"/>
      <c r="E21" s="435"/>
      <c r="F21" s="435"/>
      <c r="G21" s="433"/>
      <c r="H21" s="432"/>
      <c r="I21" s="52"/>
    </row>
    <row r="22" spans="2:9" s="51" customFormat="1" ht="35.25" customHeight="1">
      <c r="B22" s="456" t="s">
        <v>1011</v>
      </c>
      <c r="C22" s="463" t="s">
        <v>1012</v>
      </c>
      <c r="D22" s="433"/>
      <c r="E22" s="435"/>
      <c r="F22" s="435"/>
      <c r="G22" s="433"/>
      <c r="H22" s="432"/>
      <c r="I22" s="52"/>
    </row>
    <row r="23" spans="2:9" s="51" customFormat="1" ht="35.25" customHeight="1">
      <c r="B23" s="456" t="s">
        <v>1013</v>
      </c>
      <c r="C23" s="464" t="s">
        <v>1014</v>
      </c>
      <c r="D23" s="433"/>
      <c r="E23" s="435"/>
      <c r="F23" s="435"/>
      <c r="G23" s="433"/>
      <c r="H23" s="432"/>
      <c r="I23" s="52"/>
    </row>
    <row r="24" spans="2:9" s="51" customFormat="1" ht="35.25" customHeight="1">
      <c r="B24" s="456" t="s">
        <v>1015</v>
      </c>
      <c r="C24" s="464" t="s">
        <v>1016</v>
      </c>
      <c r="D24" s="433"/>
      <c r="E24" s="435"/>
      <c r="F24" s="435"/>
      <c r="G24" s="433"/>
      <c r="H24" s="432"/>
      <c r="I24" s="52"/>
    </row>
    <row r="25" spans="2:9" s="51" customFormat="1" ht="35.25" customHeight="1">
      <c r="B25" s="456" t="s">
        <v>1017</v>
      </c>
      <c r="C25" s="464" t="s">
        <v>1018</v>
      </c>
      <c r="D25" s="433"/>
      <c r="E25" s="431"/>
      <c r="F25" s="431"/>
      <c r="G25" s="433"/>
      <c r="H25" s="432"/>
      <c r="I25" s="52"/>
    </row>
    <row r="26" spans="2:9" s="51" customFormat="1" ht="35.25" customHeight="1">
      <c r="B26" s="456" t="s">
        <v>1019</v>
      </c>
      <c r="C26" s="464" t="s">
        <v>1020</v>
      </c>
      <c r="D26" s="433"/>
      <c r="E26" s="431"/>
      <c r="F26" s="431"/>
      <c r="G26" s="433"/>
      <c r="H26" s="432"/>
      <c r="I26" s="52"/>
    </row>
    <row r="27" spans="2:9" s="51" customFormat="1" ht="35.25" customHeight="1">
      <c r="B27" s="456" t="s">
        <v>1021</v>
      </c>
      <c r="C27" s="464" t="s">
        <v>1022</v>
      </c>
      <c r="D27" s="323">
        <v>979633.4</v>
      </c>
      <c r="E27" s="435">
        <v>1050000</v>
      </c>
      <c r="F27" s="435">
        <v>500000</v>
      </c>
      <c r="G27" s="323">
        <v>531367</v>
      </c>
      <c r="H27" s="432">
        <f t="shared" si="0"/>
        <v>106.27340000000001</v>
      </c>
      <c r="I27" s="52"/>
    </row>
    <row r="28" spans="2:9" s="51" customFormat="1" ht="35.25" customHeight="1">
      <c r="B28" s="456" t="s">
        <v>1023</v>
      </c>
      <c r="C28" s="464" t="s">
        <v>1024</v>
      </c>
      <c r="D28" s="453">
        <v>3</v>
      </c>
      <c r="E28" s="454">
        <v>3</v>
      </c>
      <c r="F28" s="454">
        <v>3</v>
      </c>
      <c r="G28" s="454">
        <v>3</v>
      </c>
      <c r="H28" s="432">
        <f t="shared" si="0"/>
        <v>100</v>
      </c>
      <c r="I28" s="52"/>
    </row>
    <row r="29" spans="2:9" s="51" customFormat="1" ht="35.25" customHeight="1">
      <c r="B29" s="456" t="s">
        <v>1025</v>
      </c>
      <c r="C29" s="464" t="s">
        <v>1026</v>
      </c>
      <c r="D29" s="323">
        <v>7500177.15</v>
      </c>
      <c r="E29" s="435">
        <v>8800000</v>
      </c>
      <c r="F29" s="435">
        <v>4400000</v>
      </c>
      <c r="G29" s="507">
        <v>3798684.99</v>
      </c>
      <c r="H29" s="432">
        <f t="shared" si="0"/>
        <v>86.33374977272727</v>
      </c>
      <c r="I29" s="52"/>
    </row>
    <row r="30" spans="2:9" s="51" customFormat="1" ht="35.25" customHeight="1">
      <c r="B30" s="456" t="s">
        <v>1027</v>
      </c>
      <c r="C30" s="464" t="s">
        <v>1028</v>
      </c>
      <c r="D30" s="323">
        <v>41339.5</v>
      </c>
      <c r="E30" s="435">
        <v>70000</v>
      </c>
      <c r="F30" s="435">
        <v>25000</v>
      </c>
      <c r="G30" s="323">
        <v>0</v>
      </c>
      <c r="H30" s="432">
        <f t="shared" si="0"/>
        <v>0</v>
      </c>
      <c r="I30" s="52"/>
    </row>
    <row r="31" spans="2:9" s="58" customFormat="1" ht="35.25" customHeight="1">
      <c r="B31" s="456" t="s">
        <v>1029</v>
      </c>
      <c r="C31" s="466" t="s">
        <v>1030</v>
      </c>
      <c r="D31" s="323">
        <v>30520</v>
      </c>
      <c r="E31" s="435">
        <v>55000</v>
      </c>
      <c r="F31" s="435">
        <v>20000</v>
      </c>
      <c r="G31" s="323">
        <v>5520</v>
      </c>
      <c r="H31" s="432">
        <f t="shared" si="0"/>
        <v>27.6</v>
      </c>
      <c r="I31" s="60"/>
    </row>
    <row r="32" spans="2:9" s="51" customFormat="1" ht="35.25" customHeight="1">
      <c r="B32" s="456" t="s">
        <v>1031</v>
      </c>
      <c r="C32" s="464" t="s">
        <v>1032</v>
      </c>
      <c r="D32" s="323">
        <v>534542.29</v>
      </c>
      <c r="E32" s="435">
        <v>600000</v>
      </c>
      <c r="F32" s="435">
        <v>300000</v>
      </c>
      <c r="G32" s="323">
        <v>0</v>
      </c>
      <c r="H32" s="432">
        <f t="shared" si="0"/>
        <v>0</v>
      </c>
      <c r="I32" s="52"/>
    </row>
    <row r="33" spans="2:9" s="51" customFormat="1" ht="35.25" customHeight="1">
      <c r="B33" s="456" t="s">
        <v>1033</v>
      </c>
      <c r="C33" s="464" t="s">
        <v>1034</v>
      </c>
      <c r="D33" s="453">
        <v>2</v>
      </c>
      <c r="E33" s="454">
        <v>6</v>
      </c>
      <c r="F33" s="454">
        <v>3</v>
      </c>
      <c r="G33" s="453">
        <v>0</v>
      </c>
      <c r="H33" s="441">
        <f t="shared" si="0"/>
        <v>0</v>
      </c>
      <c r="I33" s="52"/>
    </row>
    <row r="34" spans="2:9" s="51" customFormat="1" ht="35.25" customHeight="1">
      <c r="B34" s="456" t="s">
        <v>1035</v>
      </c>
      <c r="C34" s="464" t="s">
        <v>1036</v>
      </c>
      <c r="D34" s="323">
        <v>627999.31</v>
      </c>
      <c r="E34" s="435">
        <v>510000</v>
      </c>
      <c r="F34" s="435">
        <v>220000</v>
      </c>
      <c r="G34" s="323">
        <v>180640.35</v>
      </c>
      <c r="H34" s="432">
        <f t="shared" si="0"/>
        <v>82.10925</v>
      </c>
      <c r="I34" s="52"/>
    </row>
    <row r="35" spans="2:9" s="51" customFormat="1" ht="35.25" customHeight="1">
      <c r="B35" s="456" t="s">
        <v>1037</v>
      </c>
      <c r="C35" s="464" t="s">
        <v>1034</v>
      </c>
      <c r="D35" s="453">
        <v>11</v>
      </c>
      <c r="E35" s="454">
        <v>7</v>
      </c>
      <c r="F35" s="454">
        <v>3</v>
      </c>
      <c r="G35" s="454">
        <v>3</v>
      </c>
      <c r="H35" s="432">
        <f t="shared" si="0"/>
        <v>100</v>
      </c>
      <c r="I35" s="52"/>
    </row>
    <row r="36" spans="2:9" s="51" customFormat="1" ht="35.25" customHeight="1">
      <c r="B36" s="456" t="s">
        <v>1038</v>
      </c>
      <c r="C36" s="464" t="s">
        <v>1039</v>
      </c>
      <c r="D36" s="433"/>
      <c r="E36" s="435"/>
      <c r="F36" s="435"/>
      <c r="G36" s="433"/>
      <c r="H36" s="432"/>
      <c r="I36" s="52"/>
    </row>
    <row r="37" spans="2:9" s="51" customFormat="1" ht="35.25" customHeight="1">
      <c r="B37" s="456" t="s">
        <v>1040</v>
      </c>
      <c r="C37" s="464" t="s">
        <v>1041</v>
      </c>
      <c r="D37" s="323">
        <v>6593232.2</v>
      </c>
      <c r="E37" s="435">
        <v>3500000</v>
      </c>
      <c r="F37" s="435">
        <v>200000</v>
      </c>
      <c r="G37" s="323">
        <v>3323712.85</v>
      </c>
      <c r="H37" s="432">
        <f>G37/F37*100</f>
        <v>1661.8564250000002</v>
      </c>
      <c r="I37" s="52"/>
    </row>
    <row r="38" spans="2:9" s="51" customFormat="1" ht="35.25" customHeight="1">
      <c r="B38" s="456" t="s">
        <v>1042</v>
      </c>
      <c r="C38" s="464" t="s">
        <v>1043</v>
      </c>
      <c r="D38" s="323"/>
      <c r="E38" s="435"/>
      <c r="F38" s="435"/>
      <c r="G38" s="323"/>
      <c r="H38" s="432"/>
      <c r="I38" s="52"/>
    </row>
    <row r="39" spans="2:9" s="51" customFormat="1" ht="35.25" customHeight="1" thickBot="1">
      <c r="B39" s="457" t="s">
        <v>1044</v>
      </c>
      <c r="C39" s="467" t="s">
        <v>1045</v>
      </c>
      <c r="D39" s="436">
        <v>1460571.96</v>
      </c>
      <c r="E39" s="440">
        <v>1380000</v>
      </c>
      <c r="F39" s="440">
        <v>400000</v>
      </c>
      <c r="G39" s="436">
        <v>0</v>
      </c>
      <c r="H39" s="468">
        <f>G39/F39*100</f>
        <v>0</v>
      </c>
      <c r="I39" s="52"/>
    </row>
    <row r="40" spans="2:9" s="51" customFormat="1" ht="18.75" customHeight="1">
      <c r="B40" s="55"/>
      <c r="C40" s="54"/>
      <c r="D40" s="437"/>
      <c r="E40" s="54"/>
      <c r="F40" s="55"/>
      <c r="G40" s="55"/>
      <c r="H40" s="55"/>
      <c r="I40" s="52"/>
    </row>
    <row r="41" spans="2:9" s="51" customFormat="1" ht="18.75">
      <c r="B41" s="55"/>
      <c r="C41" s="54" t="s">
        <v>1046</v>
      </c>
      <c r="D41" s="437"/>
      <c r="E41" s="54"/>
      <c r="F41" s="55"/>
      <c r="G41" s="55"/>
      <c r="H41" s="55"/>
      <c r="I41" s="52"/>
    </row>
    <row r="42" spans="2:9" s="51" customFormat="1" ht="27" customHeight="1">
      <c r="B42" s="55"/>
      <c r="C42" s="645" t="s">
        <v>1047</v>
      </c>
      <c r="D42" s="645"/>
      <c r="E42" s="645"/>
      <c r="F42" s="645"/>
      <c r="G42" s="55"/>
      <c r="H42" s="55"/>
      <c r="I42" s="52"/>
    </row>
    <row r="43" spans="2:9" ht="15.75">
      <c r="B43" s="6"/>
      <c r="C43" s="438"/>
      <c r="D43" s="439"/>
      <c r="E43" s="438"/>
      <c r="F43" s="6"/>
      <c r="G43" s="6"/>
      <c r="H43" s="6"/>
      <c r="I43" s="4"/>
    </row>
    <row r="44" spans="2:14" ht="15.75" customHeight="1">
      <c r="B44" s="646" t="s">
        <v>1131</v>
      </c>
      <c r="C44" s="646"/>
      <c r="D44" s="18"/>
      <c r="E44" s="632" t="s">
        <v>1051</v>
      </c>
      <c r="F44" s="632"/>
      <c r="G44" s="632"/>
      <c r="H44" s="632"/>
      <c r="I44" s="87"/>
      <c r="J44" s="4"/>
      <c r="K44" s="4"/>
      <c r="L44" s="4"/>
      <c r="M44" s="4"/>
      <c r="N44" s="4"/>
    </row>
    <row r="45" spans="2:14" ht="24" customHeight="1">
      <c r="B45" s="18"/>
      <c r="C45" s="18"/>
      <c r="D45" s="87" t="s">
        <v>560</v>
      </c>
      <c r="F45" s="18"/>
      <c r="G45" s="18"/>
      <c r="H45" s="18"/>
      <c r="I45" s="18"/>
      <c r="J45" s="4"/>
      <c r="K45" s="4"/>
      <c r="L45" s="4"/>
      <c r="M45" s="4"/>
      <c r="N45" s="4"/>
    </row>
    <row r="46" spans="2:14" ht="15.75">
      <c r="B46" s="6"/>
      <c r="C46" s="438"/>
      <c r="D46" s="439"/>
      <c r="E46" s="438"/>
      <c r="F46" s="6"/>
      <c r="G46" s="6"/>
      <c r="H46" s="6"/>
      <c r="I46" s="4"/>
      <c r="J46" s="4"/>
      <c r="K46" s="4"/>
      <c r="L46" s="4"/>
      <c r="M46" s="4"/>
      <c r="N46" s="4"/>
    </row>
    <row r="47" spans="2:14" ht="15.75">
      <c r="B47" s="6"/>
      <c r="C47" s="4"/>
      <c r="D47" s="43"/>
      <c r="E47" s="4"/>
      <c r="F47" s="6"/>
      <c r="G47" s="6"/>
      <c r="H47" s="6"/>
      <c r="I47" s="4"/>
      <c r="J47" s="4"/>
      <c r="K47" s="4"/>
      <c r="L47" s="4"/>
      <c r="M47" s="4"/>
      <c r="N47" s="4"/>
    </row>
    <row r="48" spans="1:14" ht="15.75">
      <c r="A48" s="4"/>
      <c r="B48" s="4"/>
      <c r="C48" s="4"/>
      <c r="D48" s="4"/>
      <c r="E48" s="4"/>
      <c r="F48" s="4"/>
      <c r="G48" s="4"/>
      <c r="H48" s="4"/>
      <c r="I48" s="4"/>
      <c r="J48" s="4"/>
      <c r="K48" s="4"/>
      <c r="L48" s="4"/>
      <c r="M48" s="4"/>
      <c r="N48" s="4"/>
    </row>
    <row r="49" spans="2:24" ht="15.75">
      <c r="B49" s="6"/>
      <c r="C49" s="4"/>
      <c r="D49" s="43"/>
      <c r="E49" s="4"/>
      <c r="F49" s="6"/>
      <c r="G49" s="6"/>
      <c r="H49" s="6"/>
      <c r="I49" s="4"/>
      <c r="J49" s="4"/>
      <c r="K49" s="4"/>
      <c r="L49" s="4"/>
      <c r="M49" s="4"/>
      <c r="N49" s="4"/>
      <c r="O49" s="4"/>
      <c r="P49" s="4"/>
      <c r="Q49" s="4"/>
      <c r="R49" s="4"/>
      <c r="S49" s="4"/>
      <c r="T49" s="4"/>
      <c r="U49" s="4"/>
      <c r="V49" s="4"/>
      <c r="W49" s="4"/>
      <c r="X49" s="4"/>
    </row>
    <row r="50" spans="2:24" ht="15.75">
      <c r="B50" s="6"/>
      <c r="C50" s="7"/>
      <c r="D50" s="44"/>
      <c r="E50" s="7"/>
      <c r="F50" s="6"/>
      <c r="G50" s="6"/>
      <c r="H50" s="6"/>
      <c r="I50" s="4"/>
      <c r="J50" s="4"/>
      <c r="K50" s="4"/>
      <c r="L50" s="4"/>
      <c r="M50" s="4"/>
      <c r="N50" s="4"/>
      <c r="O50" s="4"/>
      <c r="P50" s="4"/>
      <c r="Q50" s="4"/>
      <c r="R50" s="4"/>
      <c r="S50" s="4"/>
      <c r="T50" s="4"/>
      <c r="U50" s="4"/>
      <c r="V50" s="4"/>
      <c r="W50" s="4"/>
      <c r="X50" s="4"/>
    </row>
    <row r="51" spans="2:24" ht="15.75">
      <c r="B51" s="6"/>
      <c r="C51" s="7"/>
      <c r="D51" s="44"/>
      <c r="E51" s="7"/>
      <c r="F51" s="6"/>
      <c r="G51" s="6"/>
      <c r="H51" s="6"/>
      <c r="I51" s="4"/>
      <c r="J51" s="4"/>
      <c r="K51" s="4"/>
      <c r="L51" s="4"/>
      <c r="M51" s="4"/>
      <c r="N51" s="4"/>
      <c r="O51" s="4"/>
      <c r="P51" s="4"/>
      <c r="Q51" s="4"/>
      <c r="R51" s="4"/>
      <c r="S51" s="4"/>
      <c r="T51" s="4"/>
      <c r="U51" s="4"/>
      <c r="V51" s="4"/>
      <c r="W51" s="4"/>
      <c r="X51" s="4"/>
    </row>
    <row r="52" spans="2:24" ht="15.75">
      <c r="B52" s="6"/>
      <c r="C52" s="7"/>
      <c r="D52" s="44"/>
      <c r="E52" s="7"/>
      <c r="F52" s="6"/>
      <c r="G52" s="6"/>
      <c r="H52" s="6"/>
      <c r="I52" s="4"/>
      <c r="J52" s="4"/>
      <c r="K52" s="4"/>
      <c r="L52" s="4"/>
      <c r="M52" s="4"/>
      <c r="N52" s="4"/>
      <c r="O52" s="4"/>
      <c r="P52" s="4"/>
      <c r="Q52" s="4"/>
      <c r="R52" s="4"/>
      <c r="S52" s="4"/>
      <c r="T52" s="4"/>
      <c r="U52" s="4"/>
      <c r="V52" s="4"/>
      <c r="W52" s="4"/>
      <c r="X52" s="4"/>
    </row>
    <row r="53" spans="2:20" ht="15.75">
      <c r="B53" s="6"/>
      <c r="C53" s="7"/>
      <c r="D53" s="44"/>
      <c r="E53" s="7"/>
      <c r="F53" s="6"/>
      <c r="G53" s="6"/>
      <c r="H53" s="6"/>
      <c r="I53" s="4"/>
      <c r="J53" s="4"/>
      <c r="K53" s="4"/>
      <c r="L53" s="4"/>
      <c r="M53" s="4"/>
      <c r="N53" s="4"/>
      <c r="O53" s="4"/>
      <c r="P53" s="4"/>
      <c r="Q53" s="4"/>
      <c r="R53" s="4"/>
      <c r="S53" s="4"/>
      <c r="T53" s="4"/>
    </row>
    <row r="54" spans="2:20" ht="15.75">
      <c r="B54" s="6"/>
      <c r="C54" s="7"/>
      <c r="D54" s="44"/>
      <c r="E54" s="7"/>
      <c r="F54" s="6"/>
      <c r="G54" s="6"/>
      <c r="H54" s="6"/>
      <c r="I54" s="4"/>
      <c r="J54" s="4"/>
      <c r="K54" s="4"/>
      <c r="L54" s="4"/>
      <c r="M54" s="4"/>
      <c r="N54" s="4"/>
      <c r="O54" s="4"/>
      <c r="P54" s="4"/>
      <c r="Q54" s="4"/>
      <c r="R54" s="4"/>
      <c r="S54" s="4"/>
      <c r="T54" s="4"/>
    </row>
    <row r="55" spans="2:20" ht="15.75">
      <c r="B55" s="6"/>
      <c r="C55" s="7"/>
      <c r="D55" s="44"/>
      <c r="E55" s="7"/>
      <c r="F55" s="6"/>
      <c r="G55" s="6"/>
      <c r="H55" s="6"/>
      <c r="I55" s="4"/>
      <c r="J55" s="4"/>
      <c r="K55" s="4"/>
      <c r="L55" s="4"/>
      <c r="M55" s="4"/>
      <c r="N55" s="4"/>
      <c r="O55" s="4"/>
      <c r="P55" s="4"/>
      <c r="Q55" s="4"/>
      <c r="R55" s="4"/>
      <c r="S55" s="4"/>
      <c r="T55" s="4"/>
    </row>
    <row r="56" spans="2:20" ht="15.75">
      <c r="B56" s="6"/>
      <c r="C56" s="4"/>
      <c r="D56" s="43"/>
      <c r="E56" s="4"/>
      <c r="F56" s="6"/>
      <c r="G56" s="6"/>
      <c r="H56" s="6"/>
      <c r="I56" s="4"/>
      <c r="J56" s="4"/>
      <c r="K56" s="4"/>
      <c r="L56" s="4"/>
      <c r="M56" s="4"/>
      <c r="N56" s="4"/>
      <c r="O56" s="4"/>
      <c r="P56" s="4"/>
      <c r="Q56" s="4"/>
      <c r="R56" s="4"/>
      <c r="S56" s="4"/>
      <c r="T56" s="4"/>
    </row>
    <row r="57" spans="2:20" ht="15.75">
      <c r="B57" s="6"/>
      <c r="C57" s="4"/>
      <c r="D57" s="43"/>
      <c r="E57" s="4"/>
      <c r="F57" s="6"/>
      <c r="G57" s="6"/>
      <c r="H57" s="6"/>
      <c r="I57" s="4"/>
      <c r="J57" s="4"/>
      <c r="K57" s="4"/>
      <c r="L57" s="4"/>
      <c r="M57" s="4"/>
      <c r="N57" s="4"/>
      <c r="O57" s="4"/>
      <c r="P57" s="4"/>
      <c r="Q57" s="4"/>
      <c r="R57" s="4"/>
      <c r="S57" s="4"/>
      <c r="T57" s="4"/>
    </row>
    <row r="58" spans="2:20" ht="15.75">
      <c r="B58" s="6"/>
      <c r="C58" s="4"/>
      <c r="D58" s="43"/>
      <c r="E58" s="4"/>
      <c r="F58" s="6"/>
      <c r="G58" s="6"/>
      <c r="H58" s="6"/>
      <c r="I58" s="4"/>
      <c r="J58" s="4"/>
      <c r="K58" s="4"/>
      <c r="L58" s="4"/>
      <c r="M58" s="4"/>
      <c r="N58" s="4"/>
      <c r="O58" s="4"/>
      <c r="P58" s="4"/>
      <c r="Q58" s="4"/>
      <c r="R58" s="4"/>
      <c r="S58" s="4"/>
      <c r="T58" s="4"/>
    </row>
    <row r="59" spans="2:20" ht="15.75">
      <c r="B59" s="6"/>
      <c r="C59" s="7"/>
      <c r="D59" s="44"/>
      <c r="E59" s="7"/>
      <c r="F59" s="6"/>
      <c r="G59" s="6"/>
      <c r="H59" s="6"/>
      <c r="I59" s="4"/>
      <c r="J59" s="4"/>
      <c r="K59" s="4"/>
      <c r="L59" s="4"/>
      <c r="M59" s="4"/>
      <c r="N59" s="4"/>
      <c r="O59" s="4"/>
      <c r="P59" s="4"/>
      <c r="Q59" s="4"/>
      <c r="R59" s="4"/>
      <c r="S59" s="4"/>
      <c r="T59" s="4"/>
    </row>
    <row r="60" spans="2:20" ht="15.75">
      <c r="B60" s="6"/>
      <c r="C60" s="7"/>
      <c r="D60" s="44"/>
      <c r="E60" s="7"/>
      <c r="F60" s="6"/>
      <c r="G60" s="6"/>
      <c r="H60" s="6"/>
      <c r="I60" s="4"/>
      <c r="J60" s="4"/>
      <c r="K60" s="4"/>
      <c r="L60" s="4"/>
      <c r="M60" s="4"/>
      <c r="N60" s="4"/>
      <c r="O60" s="4"/>
      <c r="P60" s="4"/>
      <c r="Q60" s="4"/>
      <c r="R60" s="4"/>
      <c r="S60" s="4"/>
      <c r="T60" s="4"/>
    </row>
    <row r="61" spans="2:20" ht="15.75">
      <c r="B61" s="6"/>
      <c r="C61" s="7"/>
      <c r="D61" s="44"/>
      <c r="E61" s="7"/>
      <c r="F61" s="6"/>
      <c r="G61" s="6"/>
      <c r="H61" s="6"/>
      <c r="I61" s="4"/>
      <c r="J61" s="4"/>
      <c r="K61" s="4"/>
      <c r="L61" s="4"/>
      <c r="M61" s="4"/>
      <c r="N61" s="4"/>
      <c r="O61" s="4"/>
      <c r="P61" s="4"/>
      <c r="Q61" s="4"/>
      <c r="R61" s="4"/>
      <c r="S61" s="4"/>
      <c r="T61" s="4"/>
    </row>
    <row r="62" spans="2:20" ht="15.75">
      <c r="B62" s="6"/>
      <c r="C62" s="7"/>
      <c r="D62" s="44"/>
      <c r="E62" s="7"/>
      <c r="F62" s="6"/>
      <c r="G62" s="6"/>
      <c r="H62" s="6"/>
      <c r="I62" s="4"/>
      <c r="J62" s="4"/>
      <c r="K62" s="4"/>
      <c r="L62" s="4"/>
      <c r="M62" s="4"/>
      <c r="N62" s="4"/>
      <c r="O62" s="4"/>
      <c r="P62" s="4"/>
      <c r="Q62" s="4"/>
      <c r="R62" s="4"/>
      <c r="S62" s="4"/>
      <c r="T62" s="4"/>
    </row>
    <row r="63" spans="2:16" ht="15.75">
      <c r="B63" s="4"/>
      <c r="C63" s="4"/>
      <c r="D63" s="43"/>
      <c r="E63" s="4"/>
      <c r="F63" s="4"/>
      <c r="G63" s="4"/>
      <c r="H63" s="4"/>
      <c r="I63" s="4"/>
      <c r="J63" s="4"/>
      <c r="K63" s="4"/>
      <c r="L63" s="4"/>
      <c r="M63" s="4"/>
      <c r="N63" s="4"/>
      <c r="O63" s="4"/>
      <c r="P63" s="4"/>
    </row>
    <row r="64" spans="2:16" ht="15.75">
      <c r="B64" s="4"/>
      <c r="C64" s="4"/>
      <c r="D64" s="43"/>
      <c r="E64" s="4"/>
      <c r="F64" s="4"/>
      <c r="G64" s="4"/>
      <c r="H64" s="4"/>
      <c r="I64" s="4"/>
      <c r="J64" s="4"/>
      <c r="K64" s="4"/>
      <c r="L64" s="4"/>
      <c r="M64" s="4"/>
      <c r="N64" s="4"/>
      <c r="O64" s="4"/>
      <c r="P64" s="4"/>
    </row>
    <row r="65" spans="2:16" ht="15.75">
      <c r="B65" s="4"/>
      <c r="C65" s="4"/>
      <c r="D65" s="43"/>
      <c r="E65" s="4"/>
      <c r="F65" s="4"/>
      <c r="G65" s="4"/>
      <c r="H65" s="4"/>
      <c r="I65" s="4"/>
      <c r="J65" s="4"/>
      <c r="K65" s="4"/>
      <c r="L65" s="4"/>
      <c r="M65" s="4"/>
      <c r="N65" s="4"/>
      <c r="O65" s="4"/>
      <c r="P65" s="4"/>
    </row>
    <row r="66" spans="2:16" ht="15.75">
      <c r="B66" s="4"/>
      <c r="C66" s="4"/>
      <c r="D66" s="43"/>
      <c r="E66" s="4"/>
      <c r="F66" s="4"/>
      <c r="G66" s="4"/>
      <c r="H66" s="4"/>
      <c r="I66" s="4"/>
      <c r="J66" s="4"/>
      <c r="K66" s="4"/>
      <c r="L66" s="4"/>
      <c r="M66" s="4"/>
      <c r="N66" s="4"/>
      <c r="O66" s="4"/>
      <c r="P66" s="4"/>
    </row>
    <row r="67" spans="2:16" ht="15.75">
      <c r="B67" s="4"/>
      <c r="C67" s="4"/>
      <c r="D67" s="43"/>
      <c r="E67" s="4"/>
      <c r="F67" s="4"/>
      <c r="G67" s="4"/>
      <c r="H67" s="4"/>
      <c r="I67" s="4"/>
      <c r="J67" s="4"/>
      <c r="K67" s="4"/>
      <c r="L67" s="4"/>
      <c r="M67" s="4"/>
      <c r="N67" s="4"/>
      <c r="O67" s="4"/>
      <c r="P67" s="4"/>
    </row>
    <row r="68" spans="2:16" ht="15.75">
      <c r="B68" s="4"/>
      <c r="C68" s="4"/>
      <c r="D68" s="43"/>
      <c r="E68" s="4"/>
      <c r="F68" s="4"/>
      <c r="G68" s="4"/>
      <c r="H68" s="4"/>
      <c r="I68" s="4"/>
      <c r="J68" s="4"/>
      <c r="K68" s="4"/>
      <c r="L68" s="4"/>
      <c r="M68" s="4"/>
      <c r="N68" s="4"/>
      <c r="O68" s="4"/>
      <c r="P68" s="4"/>
    </row>
    <row r="69" spans="2:16" ht="15.75">
      <c r="B69" s="4"/>
      <c r="C69" s="4"/>
      <c r="D69" s="43"/>
      <c r="E69" s="4"/>
      <c r="F69" s="4"/>
      <c r="G69" s="4"/>
      <c r="H69" s="4"/>
      <c r="I69" s="4"/>
      <c r="J69" s="4"/>
      <c r="K69" s="4"/>
      <c r="L69" s="4"/>
      <c r="M69" s="4"/>
      <c r="N69" s="4"/>
      <c r="O69" s="4"/>
      <c r="P69" s="4"/>
    </row>
    <row r="70" spans="2:16" ht="15.75">
      <c r="B70" s="4"/>
      <c r="C70" s="4"/>
      <c r="D70" s="43"/>
      <c r="E70" s="4"/>
      <c r="F70" s="4"/>
      <c r="G70" s="4"/>
      <c r="H70" s="4"/>
      <c r="I70" s="4"/>
      <c r="J70" s="4"/>
      <c r="K70" s="4"/>
      <c r="L70" s="4"/>
      <c r="M70" s="4"/>
      <c r="N70" s="4"/>
      <c r="O70" s="4"/>
      <c r="P70" s="4"/>
    </row>
    <row r="71" spans="2:16" ht="15.75">
      <c r="B71" s="4"/>
      <c r="C71" s="4"/>
      <c r="D71" s="43"/>
      <c r="E71" s="4"/>
      <c r="F71" s="4"/>
      <c r="G71" s="4"/>
      <c r="H71" s="4"/>
      <c r="I71" s="4"/>
      <c r="J71" s="4"/>
      <c r="K71" s="4"/>
      <c r="L71" s="4"/>
      <c r="M71" s="4"/>
      <c r="N71" s="4"/>
      <c r="O71" s="4"/>
      <c r="P71" s="4"/>
    </row>
    <row r="72" spans="2:16" ht="15.75">
      <c r="B72" s="4"/>
      <c r="C72" s="4"/>
      <c r="D72" s="43"/>
      <c r="E72" s="4"/>
      <c r="F72" s="4"/>
      <c r="G72" s="4"/>
      <c r="H72" s="4"/>
      <c r="I72" s="4"/>
      <c r="J72" s="4"/>
      <c r="K72" s="4"/>
      <c r="L72" s="4"/>
      <c r="M72" s="4"/>
      <c r="N72" s="4"/>
      <c r="O72" s="4"/>
      <c r="P72" s="4"/>
    </row>
    <row r="73" spans="2:16" ht="15.75">
      <c r="B73" s="4"/>
      <c r="C73" s="4"/>
      <c r="D73" s="43"/>
      <c r="E73" s="4"/>
      <c r="F73" s="4"/>
      <c r="G73" s="4"/>
      <c r="H73" s="4"/>
      <c r="I73" s="4"/>
      <c r="J73" s="4"/>
      <c r="K73" s="4"/>
      <c r="L73" s="4"/>
      <c r="M73" s="4"/>
      <c r="N73" s="4"/>
      <c r="O73" s="4"/>
      <c r="P73" s="4"/>
    </row>
    <row r="74" spans="2:16" ht="15.75">
      <c r="B74" s="4"/>
      <c r="C74" s="4"/>
      <c r="D74" s="43"/>
      <c r="E74" s="4"/>
      <c r="F74" s="4"/>
      <c r="G74" s="4"/>
      <c r="H74" s="4"/>
      <c r="I74" s="4"/>
      <c r="J74" s="4"/>
      <c r="K74" s="4"/>
      <c r="L74" s="4"/>
      <c r="M74" s="4"/>
      <c r="N74" s="4"/>
      <c r="O74" s="4"/>
      <c r="P74" s="4"/>
    </row>
    <row r="75" spans="2:16" ht="15.75">
      <c r="B75" s="4"/>
      <c r="C75" s="4"/>
      <c r="D75" s="43"/>
      <c r="E75" s="4"/>
      <c r="F75" s="4"/>
      <c r="G75" s="4"/>
      <c r="H75" s="4"/>
      <c r="I75" s="4"/>
      <c r="J75" s="4"/>
      <c r="K75" s="4"/>
      <c r="L75" s="4"/>
      <c r="M75" s="4"/>
      <c r="N75" s="4"/>
      <c r="O75" s="4"/>
      <c r="P75" s="4"/>
    </row>
    <row r="76" spans="2:16" ht="15.75">
      <c r="B76" s="4"/>
      <c r="C76" s="4"/>
      <c r="D76" s="43"/>
      <c r="E76" s="4"/>
      <c r="F76" s="4"/>
      <c r="G76" s="4"/>
      <c r="H76" s="4"/>
      <c r="I76" s="4"/>
      <c r="J76" s="4"/>
      <c r="K76" s="4"/>
      <c r="L76" s="4"/>
      <c r="M76" s="4"/>
      <c r="N76" s="4"/>
      <c r="O76" s="4"/>
      <c r="P76" s="4"/>
    </row>
    <row r="77" spans="2:16" ht="15.75">
      <c r="B77" s="4"/>
      <c r="C77" s="4"/>
      <c r="D77" s="43"/>
      <c r="E77" s="4"/>
      <c r="F77" s="4"/>
      <c r="G77" s="4"/>
      <c r="H77" s="4"/>
      <c r="I77" s="4"/>
      <c r="J77" s="4"/>
      <c r="K77" s="4"/>
      <c r="L77" s="4"/>
      <c r="M77" s="4"/>
      <c r="N77" s="4"/>
      <c r="O77" s="4"/>
      <c r="P77" s="4"/>
    </row>
    <row r="78" spans="2:16" ht="15.75">
      <c r="B78" s="4"/>
      <c r="C78" s="4"/>
      <c r="D78" s="43"/>
      <c r="E78" s="4"/>
      <c r="F78" s="4"/>
      <c r="G78" s="4"/>
      <c r="H78" s="4"/>
      <c r="I78" s="4"/>
      <c r="J78" s="4"/>
      <c r="K78" s="4"/>
      <c r="L78" s="4"/>
      <c r="M78" s="4"/>
      <c r="N78" s="4"/>
      <c r="O78" s="4"/>
      <c r="P78" s="4"/>
    </row>
    <row r="79" spans="2:16" ht="15.75">
      <c r="B79" s="4"/>
      <c r="C79" s="4"/>
      <c r="D79" s="43"/>
      <c r="E79" s="4"/>
      <c r="F79" s="4"/>
      <c r="G79" s="4"/>
      <c r="H79" s="4"/>
      <c r="I79" s="4"/>
      <c r="J79" s="4"/>
      <c r="K79" s="4"/>
      <c r="L79" s="4"/>
      <c r="M79" s="4"/>
      <c r="N79" s="4"/>
      <c r="O79" s="4"/>
      <c r="P79" s="4"/>
    </row>
    <row r="80" spans="2:16" ht="15.75">
      <c r="B80" s="4"/>
      <c r="C80" s="4"/>
      <c r="D80" s="43"/>
      <c r="E80" s="4"/>
      <c r="F80" s="4"/>
      <c r="G80" s="4"/>
      <c r="H80" s="4"/>
      <c r="I80" s="4"/>
      <c r="J80" s="4"/>
      <c r="K80" s="4"/>
      <c r="L80" s="4"/>
      <c r="M80" s="4"/>
      <c r="N80" s="4"/>
      <c r="O80" s="4"/>
      <c r="P80" s="4"/>
    </row>
    <row r="81" spans="2:16" ht="15.75">
      <c r="B81" s="4"/>
      <c r="C81" s="4"/>
      <c r="D81" s="43"/>
      <c r="E81" s="4"/>
      <c r="F81" s="4"/>
      <c r="G81" s="4"/>
      <c r="H81" s="4"/>
      <c r="I81" s="4"/>
      <c r="J81" s="4"/>
      <c r="K81" s="4"/>
      <c r="L81" s="4"/>
      <c r="M81" s="4"/>
      <c r="N81" s="4"/>
      <c r="O81" s="4"/>
      <c r="P81" s="4"/>
    </row>
    <row r="82" spans="2:16" ht="15.75">
      <c r="B82" s="4"/>
      <c r="C82" s="4"/>
      <c r="D82" s="43"/>
      <c r="E82" s="4"/>
      <c r="F82" s="4"/>
      <c r="G82" s="4"/>
      <c r="H82" s="4"/>
      <c r="I82" s="4"/>
      <c r="J82" s="4"/>
      <c r="K82" s="4"/>
      <c r="L82" s="4"/>
      <c r="M82" s="4"/>
      <c r="N82" s="4"/>
      <c r="O82" s="4"/>
      <c r="P82" s="4"/>
    </row>
    <row r="83" spans="2:16" ht="15.75">
      <c r="B83" s="4"/>
      <c r="C83" s="4"/>
      <c r="D83" s="43"/>
      <c r="E83" s="4"/>
      <c r="F83" s="4"/>
      <c r="G83" s="4"/>
      <c r="H83" s="4"/>
      <c r="I83" s="4"/>
      <c r="J83" s="4"/>
      <c r="K83" s="4"/>
      <c r="L83" s="4"/>
      <c r="M83" s="4"/>
      <c r="N83" s="4"/>
      <c r="O83" s="4"/>
      <c r="P83" s="4"/>
    </row>
    <row r="84" spans="2:16" ht="15.75">
      <c r="B84" s="4"/>
      <c r="C84" s="4"/>
      <c r="D84" s="43"/>
      <c r="E84" s="4"/>
      <c r="F84" s="4"/>
      <c r="G84" s="4"/>
      <c r="H84" s="4"/>
      <c r="I84" s="4"/>
      <c r="J84" s="4"/>
      <c r="K84" s="4"/>
      <c r="L84" s="4"/>
      <c r="M84" s="4"/>
      <c r="N84" s="4"/>
      <c r="O84" s="4"/>
      <c r="P84" s="4"/>
    </row>
    <row r="85" spans="2:16" ht="15.75">
      <c r="B85" s="4"/>
      <c r="C85" s="4"/>
      <c r="D85" s="43"/>
      <c r="E85" s="4"/>
      <c r="F85" s="4"/>
      <c r="G85" s="4"/>
      <c r="H85" s="4"/>
      <c r="I85" s="4"/>
      <c r="J85" s="4"/>
      <c r="K85" s="4"/>
      <c r="L85" s="4"/>
      <c r="M85" s="4"/>
      <c r="N85" s="4"/>
      <c r="O85" s="4"/>
      <c r="P85" s="4"/>
    </row>
    <row r="86" spans="2:16" ht="15.75">
      <c r="B86" s="4"/>
      <c r="C86" s="4"/>
      <c r="D86" s="43"/>
      <c r="E86" s="4"/>
      <c r="F86" s="4"/>
      <c r="G86" s="4"/>
      <c r="H86" s="4"/>
      <c r="I86" s="4"/>
      <c r="J86" s="4"/>
      <c r="K86" s="4"/>
      <c r="L86" s="4"/>
      <c r="M86" s="4"/>
      <c r="N86" s="4"/>
      <c r="O86" s="4"/>
      <c r="P86" s="4"/>
    </row>
    <row r="87" spans="2:16" ht="15.75">
      <c r="B87" s="4"/>
      <c r="C87" s="4"/>
      <c r="D87" s="43"/>
      <c r="E87" s="4"/>
      <c r="F87" s="4"/>
      <c r="G87" s="4"/>
      <c r="H87" s="4"/>
      <c r="I87" s="4"/>
      <c r="J87" s="4"/>
      <c r="K87" s="4"/>
      <c r="L87" s="4"/>
      <c r="M87" s="4"/>
      <c r="N87" s="4"/>
      <c r="O87" s="4"/>
      <c r="P87" s="4"/>
    </row>
    <row r="88" spans="2:16" ht="15.75">
      <c r="B88" s="4"/>
      <c r="C88" s="4"/>
      <c r="D88" s="43"/>
      <c r="E88" s="4"/>
      <c r="F88" s="4"/>
      <c r="G88" s="4"/>
      <c r="H88" s="4"/>
      <c r="I88" s="4"/>
      <c r="J88" s="4"/>
      <c r="K88" s="4"/>
      <c r="L88" s="4"/>
      <c r="M88" s="4"/>
      <c r="N88" s="4"/>
      <c r="O88" s="4"/>
      <c r="P88" s="4"/>
    </row>
    <row r="89" spans="2:16" ht="15.75">
      <c r="B89" s="4"/>
      <c r="C89" s="4"/>
      <c r="D89" s="43"/>
      <c r="E89" s="4"/>
      <c r="F89" s="4"/>
      <c r="G89" s="4"/>
      <c r="H89" s="4"/>
      <c r="I89" s="4"/>
      <c r="J89" s="4"/>
      <c r="K89" s="4"/>
      <c r="L89" s="4"/>
      <c r="M89" s="4"/>
      <c r="N89" s="4"/>
      <c r="O89" s="4"/>
      <c r="P89" s="4"/>
    </row>
    <row r="90" spans="2:16" ht="15.75">
      <c r="B90" s="4"/>
      <c r="C90" s="4"/>
      <c r="D90" s="43"/>
      <c r="E90" s="4"/>
      <c r="F90" s="4"/>
      <c r="G90" s="4"/>
      <c r="H90" s="4"/>
      <c r="I90" s="4"/>
      <c r="J90" s="4"/>
      <c r="K90" s="4"/>
      <c r="L90" s="4"/>
      <c r="M90" s="4"/>
      <c r="N90" s="4"/>
      <c r="O90" s="4"/>
      <c r="P90" s="4"/>
    </row>
    <row r="91" spans="2:16" ht="15.75">
      <c r="B91" s="4"/>
      <c r="C91" s="4"/>
      <c r="D91" s="43"/>
      <c r="E91" s="4"/>
      <c r="F91" s="4"/>
      <c r="G91" s="4"/>
      <c r="H91" s="4"/>
      <c r="I91" s="4"/>
      <c r="J91" s="4"/>
      <c r="K91" s="4"/>
      <c r="L91" s="4"/>
      <c r="M91" s="4"/>
      <c r="N91" s="4"/>
      <c r="O91" s="4"/>
      <c r="P91" s="4"/>
    </row>
    <row r="92" spans="2:16" ht="15.75">
      <c r="B92" s="4"/>
      <c r="C92" s="4"/>
      <c r="D92" s="43"/>
      <c r="E92" s="4"/>
      <c r="F92" s="4"/>
      <c r="G92" s="4"/>
      <c r="H92" s="4"/>
      <c r="I92" s="4"/>
      <c r="J92" s="4"/>
      <c r="K92" s="4"/>
      <c r="L92" s="4"/>
      <c r="M92" s="4"/>
      <c r="N92" s="4"/>
      <c r="O92" s="4"/>
      <c r="P92" s="4"/>
    </row>
    <row r="93" spans="2:16" ht="15.75">
      <c r="B93" s="4"/>
      <c r="C93" s="4"/>
      <c r="D93" s="43"/>
      <c r="E93" s="4"/>
      <c r="F93" s="4"/>
      <c r="G93" s="4"/>
      <c r="H93" s="4"/>
      <c r="I93" s="4"/>
      <c r="J93" s="4"/>
      <c r="K93" s="4"/>
      <c r="L93" s="4"/>
      <c r="M93" s="4"/>
      <c r="N93" s="4"/>
      <c r="O93" s="4"/>
      <c r="P93" s="4"/>
    </row>
    <row r="94" spans="2:16" ht="15.75">
      <c r="B94" s="4"/>
      <c r="C94" s="4"/>
      <c r="D94" s="43"/>
      <c r="E94" s="4"/>
      <c r="F94" s="4"/>
      <c r="G94" s="4"/>
      <c r="H94" s="4"/>
      <c r="I94" s="4"/>
      <c r="J94" s="4"/>
      <c r="K94" s="4"/>
      <c r="L94" s="4"/>
      <c r="M94" s="4"/>
      <c r="N94" s="4"/>
      <c r="O94" s="4"/>
      <c r="P94" s="4"/>
    </row>
    <row r="95" spans="2:16" ht="15.75">
      <c r="B95" s="4"/>
      <c r="C95" s="4"/>
      <c r="D95" s="43"/>
      <c r="E95" s="4"/>
      <c r="F95" s="4"/>
      <c r="G95" s="4"/>
      <c r="H95" s="4"/>
      <c r="I95" s="4"/>
      <c r="J95" s="4"/>
      <c r="K95" s="4"/>
      <c r="L95" s="4"/>
      <c r="M95" s="4"/>
      <c r="N95" s="4"/>
      <c r="O95" s="4"/>
      <c r="P95" s="4"/>
    </row>
    <row r="96" spans="2:16" ht="15.75">
      <c r="B96" s="4"/>
      <c r="C96" s="4"/>
      <c r="D96" s="43"/>
      <c r="E96" s="4"/>
      <c r="F96" s="4"/>
      <c r="G96" s="4"/>
      <c r="H96" s="4"/>
      <c r="I96" s="4"/>
      <c r="J96" s="4"/>
      <c r="K96" s="4"/>
      <c r="L96" s="4"/>
      <c r="M96" s="4"/>
      <c r="N96" s="4"/>
      <c r="O96" s="4"/>
      <c r="P96" s="4"/>
    </row>
    <row r="97" spans="2:16" ht="15.75">
      <c r="B97" s="4"/>
      <c r="C97" s="4"/>
      <c r="D97" s="43"/>
      <c r="E97" s="4"/>
      <c r="F97" s="4"/>
      <c r="G97" s="4"/>
      <c r="H97" s="4"/>
      <c r="I97" s="4"/>
      <c r="J97" s="4"/>
      <c r="K97" s="4"/>
      <c r="L97" s="4"/>
      <c r="M97" s="4"/>
      <c r="N97" s="4"/>
      <c r="O97" s="4"/>
      <c r="P97" s="4"/>
    </row>
    <row r="98" spans="2:16" ht="15.75">
      <c r="B98" s="4"/>
      <c r="C98" s="4"/>
      <c r="D98" s="43"/>
      <c r="E98" s="4"/>
      <c r="F98" s="4"/>
      <c r="G98" s="4"/>
      <c r="H98" s="4"/>
      <c r="I98" s="4"/>
      <c r="J98" s="4"/>
      <c r="K98" s="4"/>
      <c r="L98" s="4"/>
      <c r="M98" s="4"/>
      <c r="N98" s="4"/>
      <c r="O98" s="4"/>
      <c r="P98" s="4"/>
    </row>
  </sheetData>
  <sheetProtection/>
  <mergeCells count="13">
    <mergeCell ref="E7:E8"/>
    <mergeCell ref="F7:G7"/>
    <mergeCell ref="H7:H8"/>
    <mergeCell ref="I7:I8"/>
    <mergeCell ref="C42:F42"/>
    <mergeCell ref="B44:C44"/>
    <mergeCell ref="E44:H44"/>
    <mergeCell ref="B2:C2"/>
    <mergeCell ref="B3:C3"/>
    <mergeCell ref="B5:H5"/>
    <mergeCell ref="B7:B8"/>
    <mergeCell ref="C7:C8"/>
    <mergeCell ref="D7:D8"/>
  </mergeCells>
  <printOptions/>
  <pageMargins left="0.75" right="0.75" top="1" bottom="1" header="0.5" footer="0.5"/>
  <pageSetup fitToHeight="1" fitToWidth="1" horizontalDpi="600" verticalDpi="600" orientation="portrait" paperSize="9" scale="41"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2:R28"/>
  <sheetViews>
    <sheetView zoomScale="75" zoomScaleNormal="75" zoomScaleSheetLayoutView="86" zoomScalePageLayoutView="0" workbookViewId="0" topLeftCell="A1">
      <selection activeCell="C22" sqref="C22"/>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3" t="s">
        <v>575</v>
      </c>
    </row>
    <row r="3" spans="2:8" s="11" customFormat="1" ht="20.25">
      <c r="B3" s="656" t="s">
        <v>783</v>
      </c>
      <c r="C3" s="656"/>
      <c r="F3" s="40"/>
      <c r="G3" s="40"/>
      <c r="H3" s="40"/>
    </row>
    <row r="4" spans="2:8" s="11" customFormat="1" ht="20.25">
      <c r="B4" s="656" t="s">
        <v>784</v>
      </c>
      <c r="C4" s="656"/>
      <c r="F4" s="40"/>
      <c r="G4" s="40"/>
      <c r="H4" s="40"/>
    </row>
    <row r="7" spans="2:8" ht="18.75">
      <c r="B7" s="659" t="s">
        <v>46</v>
      </c>
      <c r="C7" s="659"/>
      <c r="D7" s="659"/>
      <c r="E7" s="659"/>
      <c r="F7" s="659"/>
      <c r="G7" s="41"/>
      <c r="H7" s="41"/>
    </row>
    <row r="8" spans="3:7" ht="16.5" customHeight="1" thickBot="1">
      <c r="C8" s="16"/>
      <c r="D8" s="16"/>
      <c r="E8" s="16"/>
      <c r="F8" s="16"/>
      <c r="G8" s="15"/>
    </row>
    <row r="9" spans="2:18" ht="25.5" customHeight="1">
      <c r="B9" s="660" t="s">
        <v>10</v>
      </c>
      <c r="C9" s="662" t="s">
        <v>138</v>
      </c>
      <c r="D9" s="664" t="s">
        <v>113</v>
      </c>
      <c r="E9" s="664" t="s">
        <v>112</v>
      </c>
      <c r="F9" s="666" t="s">
        <v>581</v>
      </c>
      <c r="G9" s="39"/>
      <c r="H9" s="39"/>
      <c r="I9" s="644"/>
      <c r="J9" s="657"/>
      <c r="K9" s="644"/>
      <c r="L9" s="657"/>
      <c r="M9" s="644"/>
      <c r="N9" s="657"/>
      <c r="O9" s="644"/>
      <c r="P9" s="657"/>
      <c r="Q9" s="657"/>
      <c r="R9" s="657"/>
    </row>
    <row r="10" spans="2:18" ht="36.75" customHeight="1" thickBot="1">
      <c r="B10" s="661"/>
      <c r="C10" s="663"/>
      <c r="D10" s="665"/>
      <c r="E10" s="665"/>
      <c r="F10" s="667"/>
      <c r="G10" s="38"/>
      <c r="H10" s="39"/>
      <c r="I10" s="644"/>
      <c r="J10" s="644"/>
      <c r="K10" s="644"/>
      <c r="L10" s="644"/>
      <c r="M10" s="644"/>
      <c r="N10" s="657"/>
      <c r="O10" s="644"/>
      <c r="P10" s="657"/>
      <c r="Q10" s="657"/>
      <c r="R10" s="657"/>
    </row>
    <row r="11" spans="2:18" s="51" customFormat="1" ht="36.75" customHeight="1" thickBot="1">
      <c r="B11" s="288"/>
      <c r="C11" s="289" t="s">
        <v>1119</v>
      </c>
      <c r="D11" s="300" t="s">
        <v>1120</v>
      </c>
      <c r="E11" s="300">
        <v>6</v>
      </c>
      <c r="F11" s="301">
        <v>19</v>
      </c>
      <c r="G11" s="61"/>
      <c r="H11" s="61"/>
      <c r="I11" s="62"/>
      <c r="J11" s="62"/>
      <c r="K11" s="62"/>
      <c r="L11" s="62"/>
      <c r="M11" s="62"/>
      <c r="N11" s="55"/>
      <c r="O11" s="62"/>
      <c r="P11" s="55"/>
      <c r="Q11" s="55"/>
      <c r="R11" s="55"/>
    </row>
    <row r="12" spans="2:18" s="51" customFormat="1" ht="20.25">
      <c r="B12" s="290" t="s">
        <v>64</v>
      </c>
      <c r="C12" s="291" t="s">
        <v>26</v>
      </c>
      <c r="D12" s="237"/>
      <c r="E12" s="237"/>
      <c r="F12" s="292"/>
      <c r="G12" s="52"/>
      <c r="H12" s="52"/>
      <c r="I12" s="52"/>
      <c r="J12" s="52"/>
      <c r="K12" s="52"/>
      <c r="L12" s="52"/>
      <c r="M12" s="52"/>
      <c r="N12" s="52"/>
      <c r="O12" s="52"/>
      <c r="P12" s="52"/>
      <c r="Q12" s="52"/>
      <c r="R12" s="52"/>
    </row>
    <row r="13" spans="2:18" s="51" customFormat="1" ht="20.25">
      <c r="B13" s="290" t="s">
        <v>65</v>
      </c>
      <c r="C13" s="293" t="s">
        <v>779</v>
      </c>
      <c r="D13" s="294"/>
      <c r="E13" s="294"/>
      <c r="F13" s="295"/>
      <c r="G13" s="52"/>
      <c r="H13" s="52"/>
      <c r="I13" s="52"/>
      <c r="J13" s="52"/>
      <c r="K13" s="52"/>
      <c r="L13" s="52"/>
      <c r="M13" s="52"/>
      <c r="N13" s="52"/>
      <c r="O13" s="52"/>
      <c r="P13" s="52"/>
      <c r="Q13" s="52"/>
      <c r="R13" s="52"/>
    </row>
    <row r="14" spans="2:18" s="51" customFormat="1" ht="20.25">
      <c r="B14" s="290" t="s">
        <v>66</v>
      </c>
      <c r="C14" s="293" t="s">
        <v>780</v>
      </c>
      <c r="D14" s="294"/>
      <c r="E14" s="294"/>
      <c r="F14" s="295"/>
      <c r="G14" s="52"/>
      <c r="H14" s="52"/>
      <c r="I14" s="52"/>
      <c r="J14" s="52"/>
      <c r="K14" s="52"/>
      <c r="L14" s="52"/>
      <c r="M14" s="52"/>
      <c r="N14" s="52"/>
      <c r="O14" s="52"/>
      <c r="P14" s="52"/>
      <c r="Q14" s="52"/>
      <c r="R14" s="52"/>
    </row>
    <row r="15" spans="2:18" s="51" customFormat="1" ht="20.25">
      <c r="B15" s="290" t="s">
        <v>67</v>
      </c>
      <c r="C15" s="293" t="s">
        <v>781</v>
      </c>
      <c r="D15" s="294"/>
      <c r="E15" s="294">
        <v>1</v>
      </c>
      <c r="F15" s="295"/>
      <c r="G15" s="52"/>
      <c r="H15" s="52"/>
      <c r="I15" s="52"/>
      <c r="J15" s="52"/>
      <c r="K15" s="52"/>
      <c r="L15" s="52"/>
      <c r="M15" s="52"/>
      <c r="N15" s="52"/>
      <c r="O15" s="52"/>
      <c r="P15" s="52"/>
      <c r="Q15" s="52"/>
      <c r="R15" s="52"/>
    </row>
    <row r="16" spans="2:18" s="51" customFormat="1" ht="20.25">
      <c r="B16" s="290" t="s">
        <v>68</v>
      </c>
      <c r="C16" s="293" t="s">
        <v>974</v>
      </c>
      <c r="D16" s="294"/>
      <c r="E16" s="294"/>
      <c r="F16" s="295"/>
      <c r="G16" s="52"/>
      <c r="H16" s="52"/>
      <c r="I16" s="52"/>
      <c r="J16" s="52"/>
      <c r="K16" s="52"/>
      <c r="L16" s="52"/>
      <c r="M16" s="52"/>
      <c r="N16" s="52"/>
      <c r="O16" s="52"/>
      <c r="P16" s="52"/>
      <c r="Q16" s="52"/>
      <c r="R16" s="52"/>
    </row>
    <row r="17" spans="2:18" s="51" customFormat="1" ht="19.5" customHeight="1">
      <c r="B17" s="296" t="s">
        <v>69</v>
      </c>
      <c r="C17" s="293" t="s">
        <v>1123</v>
      </c>
      <c r="D17" s="294"/>
      <c r="E17" s="294"/>
      <c r="F17" s="295">
        <v>1</v>
      </c>
      <c r="G17" s="52"/>
      <c r="H17" s="52"/>
      <c r="I17" s="52"/>
      <c r="J17" s="52"/>
      <c r="K17" s="52"/>
      <c r="L17" s="52"/>
      <c r="M17" s="52"/>
      <c r="N17" s="52"/>
      <c r="O17" s="52"/>
      <c r="P17" s="52"/>
      <c r="Q17" s="52"/>
      <c r="R17" s="52"/>
    </row>
    <row r="18" spans="2:18" s="51" customFormat="1" ht="28.5" customHeight="1">
      <c r="B18" s="290" t="s">
        <v>70</v>
      </c>
      <c r="C18" s="291" t="s">
        <v>27</v>
      </c>
      <c r="D18" s="294"/>
      <c r="E18" s="294"/>
      <c r="F18" s="295"/>
      <c r="G18" s="52"/>
      <c r="H18" s="52"/>
      <c r="I18" s="52"/>
      <c r="J18" s="52"/>
      <c r="K18" s="52"/>
      <c r="L18" s="52"/>
      <c r="M18" s="52"/>
      <c r="N18" s="52"/>
      <c r="O18" s="52"/>
      <c r="P18" s="52"/>
      <c r="Q18" s="52"/>
      <c r="R18" s="52"/>
    </row>
    <row r="19" spans="2:18" s="51" customFormat="1" ht="20.25">
      <c r="B19" s="296" t="s">
        <v>71</v>
      </c>
      <c r="C19" s="297" t="s">
        <v>782</v>
      </c>
      <c r="D19" s="294"/>
      <c r="E19" s="294"/>
      <c r="F19" s="295">
        <v>1</v>
      </c>
      <c r="G19" s="52"/>
      <c r="H19" s="52"/>
      <c r="I19" s="52"/>
      <c r="J19" s="52"/>
      <c r="K19" s="52"/>
      <c r="L19" s="52"/>
      <c r="M19" s="52"/>
      <c r="N19" s="52"/>
      <c r="O19" s="52"/>
      <c r="P19" s="52"/>
      <c r="Q19" s="52"/>
      <c r="R19" s="52"/>
    </row>
    <row r="20" spans="2:18" s="51" customFormat="1" ht="20.25">
      <c r="B20" s="290" t="s">
        <v>72</v>
      </c>
      <c r="C20" s="297"/>
      <c r="D20" s="294"/>
      <c r="E20" s="294"/>
      <c r="F20" s="295"/>
      <c r="G20" s="52"/>
      <c r="H20" s="52"/>
      <c r="I20" s="52"/>
      <c r="J20" s="52"/>
      <c r="K20" s="52"/>
      <c r="L20" s="52"/>
      <c r="M20" s="52"/>
      <c r="N20" s="52"/>
      <c r="O20" s="52"/>
      <c r="P20" s="52"/>
      <c r="Q20" s="52"/>
      <c r="R20" s="52"/>
    </row>
    <row r="21" spans="2:18" s="51" customFormat="1" ht="20.25">
      <c r="B21" s="296" t="s">
        <v>1122</v>
      </c>
      <c r="C21" s="297"/>
      <c r="D21" s="294"/>
      <c r="E21" s="294"/>
      <c r="F21" s="295"/>
      <c r="G21" s="52"/>
      <c r="H21" s="52"/>
      <c r="I21" s="52"/>
      <c r="J21" s="52"/>
      <c r="K21" s="52"/>
      <c r="L21" s="52"/>
      <c r="M21" s="52"/>
      <c r="N21" s="52"/>
      <c r="O21" s="52"/>
      <c r="P21" s="52"/>
      <c r="Q21" s="52"/>
      <c r="R21" s="52"/>
    </row>
    <row r="22" spans="2:18" s="36" customFormat="1" ht="36.75" customHeight="1" thickBot="1">
      <c r="B22" s="298"/>
      <c r="C22" s="299" t="s">
        <v>1167</v>
      </c>
      <c r="D22" s="300" t="s">
        <v>1121</v>
      </c>
      <c r="E22" s="300">
        <v>5</v>
      </c>
      <c r="F22" s="301">
        <v>19</v>
      </c>
      <c r="G22" s="63"/>
      <c r="H22" s="63"/>
      <c r="I22" s="63"/>
      <c r="J22" s="63"/>
      <c r="K22" s="63"/>
      <c r="L22" s="63"/>
      <c r="M22" s="63"/>
      <c r="N22" s="63"/>
      <c r="O22" s="63"/>
      <c r="P22" s="63"/>
      <c r="Q22" s="63"/>
      <c r="R22" s="63"/>
    </row>
    <row r="23" spans="2:18" s="51" customFormat="1" ht="18.75">
      <c r="B23" s="64"/>
      <c r="C23" s="65"/>
      <c r="D23" s="52"/>
      <c r="E23" s="52"/>
      <c r="F23" s="52"/>
      <c r="G23" s="52"/>
      <c r="H23" s="52"/>
      <c r="I23" s="52"/>
      <c r="J23" s="52"/>
      <c r="K23" s="52"/>
      <c r="L23" s="52"/>
      <c r="M23" s="52"/>
      <c r="N23" s="52"/>
      <c r="O23" s="52"/>
      <c r="P23" s="52"/>
      <c r="Q23" s="52"/>
      <c r="R23" s="52"/>
    </row>
    <row r="24" spans="2:18" s="51" customFormat="1" ht="20.25">
      <c r="B24" s="302"/>
      <c r="C24" s="302" t="s">
        <v>586</v>
      </c>
      <c r="D24" s="302"/>
      <c r="E24" s="302"/>
      <c r="F24" s="303"/>
      <c r="G24" s="303"/>
      <c r="H24" s="52"/>
      <c r="I24" s="52"/>
      <c r="J24" s="52"/>
      <c r="K24" s="52"/>
      <c r="L24" s="52"/>
      <c r="M24" s="52"/>
      <c r="N24" s="52"/>
      <c r="O24" s="52"/>
      <c r="P24" s="52"/>
      <c r="Q24" s="52"/>
      <c r="R24" s="52"/>
    </row>
    <row r="25" spans="2:18" s="51" customFormat="1" ht="20.25">
      <c r="B25" s="302"/>
      <c r="C25" s="302" t="s">
        <v>587</v>
      </c>
      <c r="D25" s="302"/>
      <c r="E25" s="302"/>
      <c r="F25" s="303"/>
      <c r="G25" s="303"/>
      <c r="H25" s="52"/>
      <c r="I25" s="52"/>
      <c r="J25" s="52"/>
      <c r="K25" s="52"/>
      <c r="L25" s="52"/>
      <c r="M25" s="52"/>
      <c r="N25" s="52"/>
      <c r="O25" s="52"/>
      <c r="P25" s="52"/>
      <c r="Q25" s="52"/>
      <c r="R25" s="52"/>
    </row>
    <row r="26" spans="2:18" s="51" customFormat="1" ht="18.75" customHeight="1">
      <c r="B26" s="302"/>
      <c r="C26" s="302"/>
      <c r="D26" s="302"/>
      <c r="E26" s="302"/>
      <c r="F26" s="303"/>
      <c r="G26" s="303"/>
      <c r="H26" s="52"/>
      <c r="I26" s="52"/>
      <c r="J26" s="52"/>
      <c r="K26" s="52"/>
      <c r="L26" s="52"/>
      <c r="M26" s="52"/>
      <c r="N26" s="52"/>
      <c r="O26" s="52"/>
      <c r="P26" s="52"/>
      <c r="Q26" s="52"/>
      <c r="R26" s="52"/>
    </row>
    <row r="27" spans="2:18" s="51" customFormat="1" ht="20.25">
      <c r="B27" s="302" t="s">
        <v>139</v>
      </c>
      <c r="C27" s="304" t="s">
        <v>1124</v>
      </c>
      <c r="D27" s="658" t="s">
        <v>1050</v>
      </c>
      <c r="E27" s="658"/>
      <c r="F27" s="658"/>
      <c r="G27" s="658"/>
      <c r="H27" s="52"/>
      <c r="I27" s="52"/>
      <c r="J27" s="52"/>
      <c r="K27" s="52"/>
      <c r="L27" s="52"/>
      <c r="M27" s="52"/>
      <c r="N27" s="52"/>
      <c r="O27" s="52"/>
      <c r="P27" s="52"/>
      <c r="Q27" s="52"/>
      <c r="R27" s="52"/>
    </row>
    <row r="28" spans="2:18" ht="20.25">
      <c r="B28" s="302"/>
      <c r="C28" s="302"/>
      <c r="D28" s="305" t="s">
        <v>61</v>
      </c>
      <c r="E28" s="302"/>
      <c r="F28" s="303"/>
      <c r="G28" s="303"/>
      <c r="I28" s="4"/>
      <c r="J28" s="4"/>
      <c r="K28" s="4"/>
      <c r="L28" s="4"/>
      <c r="M28" s="4"/>
      <c r="N28" s="4"/>
      <c r="O28" s="4"/>
      <c r="P28" s="4"/>
      <c r="Q28" s="4"/>
      <c r="R28" s="4"/>
    </row>
  </sheetData>
  <sheetProtection/>
  <mergeCells count="19">
    <mergeCell ref="D27:G27"/>
    <mergeCell ref="B7:F7"/>
    <mergeCell ref="I9:I10"/>
    <mergeCell ref="J9:J10"/>
    <mergeCell ref="B9:B10"/>
    <mergeCell ref="C9:C10"/>
    <mergeCell ref="D9:D10"/>
    <mergeCell ref="E9:E10"/>
    <mergeCell ref="F9:F10"/>
    <mergeCell ref="B3:C3"/>
    <mergeCell ref="B4:C4"/>
    <mergeCell ref="R9:R10"/>
    <mergeCell ref="K9:K10"/>
    <mergeCell ref="L9:L10"/>
    <mergeCell ref="M9:M10"/>
    <mergeCell ref="N9:N10"/>
    <mergeCell ref="Q9:Q10"/>
    <mergeCell ref="O9:O10"/>
    <mergeCell ref="P9:P10"/>
  </mergeCells>
  <printOptions/>
  <pageMargins left="0.4724409448818898" right="0.3937007874015748" top="0.984251968503937" bottom="0.984251968503937" header="0.5118110236220472" footer="0.5118110236220472"/>
  <pageSetup fitToHeight="0" fitToWidth="1" horizontalDpi="600" verticalDpi="600" orientation="landscape" scale="73" r:id="rId1"/>
  <ignoredErrors>
    <ignoredError sqref="B12:B16" numberStoredAsText="1"/>
  </ignoredErrors>
</worksheet>
</file>

<file path=xl/worksheets/sheet7.xml><?xml version="1.0" encoding="utf-8"?>
<worksheet xmlns="http://schemas.openxmlformats.org/spreadsheetml/2006/main" xmlns:r="http://schemas.openxmlformats.org/officeDocument/2006/relationships">
  <sheetPr>
    <tabColor rgb="FF92D050"/>
    <pageSetUpPr fitToPage="1"/>
  </sheetPr>
  <dimension ref="A1:P359"/>
  <sheetViews>
    <sheetView zoomScalePageLayoutView="0" workbookViewId="0" topLeftCell="A346">
      <selection activeCell="A358" sqref="A358:IV358"/>
    </sheetView>
  </sheetViews>
  <sheetFormatPr defaultColWidth="9.140625" defaultRowHeight="12.75"/>
  <cols>
    <col min="2" max="2" width="64.140625" style="0" customWidth="1"/>
    <col min="3" max="3" width="12.57421875" style="0" customWidth="1"/>
    <col min="4" max="4" width="13.421875" style="0" customWidth="1"/>
    <col min="5" max="5" width="13.140625" style="0" customWidth="1"/>
    <col min="6" max="6" width="12.7109375" style="0" customWidth="1"/>
    <col min="7" max="8" width="13.140625" style="0" customWidth="1"/>
    <col min="9" max="10" width="12.421875" style="0" customWidth="1"/>
    <col min="11" max="11" width="11.421875" style="0" customWidth="1"/>
    <col min="12" max="12" width="11.140625" style="0" customWidth="1"/>
    <col min="13" max="14" width="11.28125" style="0" customWidth="1"/>
    <col min="15" max="15" width="13.57421875" style="0" customWidth="1"/>
  </cols>
  <sheetData>
    <row r="1" spans="1:16" ht="15.75">
      <c r="A1" s="609" t="s">
        <v>675</v>
      </c>
      <c r="B1" s="609"/>
      <c r="C1" s="2"/>
      <c r="D1" s="2"/>
      <c r="E1" s="2"/>
      <c r="F1" s="2"/>
      <c r="G1" s="2"/>
      <c r="H1" s="2"/>
      <c r="I1" s="2"/>
      <c r="J1" s="2"/>
      <c r="K1" s="2"/>
      <c r="L1" s="2"/>
      <c r="M1" s="2"/>
      <c r="N1" s="2"/>
      <c r="O1" s="2"/>
      <c r="P1" s="13" t="s">
        <v>676</v>
      </c>
    </row>
    <row r="2" spans="1:16" ht="15.75">
      <c r="A2" s="609" t="s">
        <v>677</v>
      </c>
      <c r="B2" s="609"/>
      <c r="C2" s="2"/>
      <c r="D2" s="2"/>
      <c r="E2" s="2"/>
      <c r="F2" s="2"/>
      <c r="G2" s="2"/>
      <c r="H2" s="2"/>
      <c r="I2" s="2"/>
      <c r="J2" s="2"/>
      <c r="K2" s="2"/>
      <c r="L2" s="2"/>
      <c r="M2" s="2"/>
      <c r="N2" s="2"/>
      <c r="O2" s="2"/>
      <c r="P2" s="2"/>
    </row>
    <row r="3" spans="1:16" ht="15.75">
      <c r="A3" s="185"/>
      <c r="B3" s="185"/>
      <c r="C3" s="2"/>
      <c r="D3" s="2"/>
      <c r="E3" s="2"/>
      <c r="F3" s="2"/>
      <c r="G3" s="2"/>
      <c r="H3" s="2"/>
      <c r="I3" s="2"/>
      <c r="J3" s="2"/>
      <c r="K3" s="2"/>
      <c r="L3" s="2"/>
      <c r="M3" s="2"/>
      <c r="N3" s="2"/>
      <c r="O3" s="2"/>
      <c r="P3" s="2"/>
    </row>
    <row r="4" spans="1:16" ht="15.75">
      <c r="A4" s="2"/>
      <c r="B4" s="2"/>
      <c r="C4" s="2"/>
      <c r="D4" s="8"/>
      <c r="E4" s="2"/>
      <c r="F4" s="2"/>
      <c r="G4" s="2"/>
      <c r="H4" s="2"/>
      <c r="I4" s="2"/>
      <c r="J4" s="2"/>
      <c r="K4" s="2"/>
      <c r="L4" s="2"/>
      <c r="M4" s="2"/>
      <c r="N4" s="2"/>
      <c r="O4" s="2"/>
      <c r="P4" s="2"/>
    </row>
    <row r="5" spans="1:16" ht="15.75">
      <c r="A5" s="668" t="s">
        <v>55</v>
      </c>
      <c r="B5" s="668"/>
      <c r="C5" s="668"/>
      <c r="D5" s="668"/>
      <c r="E5" s="668"/>
      <c r="F5" s="668"/>
      <c r="G5" s="668"/>
      <c r="H5" s="668"/>
      <c r="I5" s="668"/>
      <c r="J5" s="668"/>
      <c r="K5" s="668"/>
      <c r="L5" s="668"/>
      <c r="M5" s="668"/>
      <c r="N5" s="668"/>
      <c r="O5" s="668"/>
      <c r="P5" s="668"/>
    </row>
    <row r="6" spans="1:16" ht="15.75">
      <c r="A6" s="2"/>
      <c r="B6" s="14"/>
      <c r="C6" s="14"/>
      <c r="D6" s="14"/>
      <c r="E6" s="14"/>
      <c r="F6" s="14"/>
      <c r="G6" s="14"/>
      <c r="H6" s="14"/>
      <c r="I6" s="14"/>
      <c r="J6" s="14"/>
      <c r="K6" s="14"/>
      <c r="L6" s="14"/>
      <c r="M6" s="14"/>
      <c r="N6" s="14"/>
      <c r="O6" s="14"/>
      <c r="P6" s="14"/>
    </row>
    <row r="7" spans="1:16" ht="15.75">
      <c r="A7" s="2"/>
      <c r="B7" s="2"/>
      <c r="C7" s="2"/>
      <c r="D7" s="9"/>
      <c r="E7" s="2"/>
      <c r="F7" s="2"/>
      <c r="G7" s="2"/>
      <c r="H7" s="2"/>
      <c r="I7" s="2"/>
      <c r="J7" s="2"/>
      <c r="K7" s="2"/>
      <c r="L7" s="2"/>
      <c r="M7" s="2"/>
      <c r="N7" s="2"/>
      <c r="O7" s="2"/>
      <c r="P7" s="2"/>
    </row>
    <row r="8" spans="1:16" ht="15.75" customHeight="1">
      <c r="A8" s="669" t="s">
        <v>9</v>
      </c>
      <c r="B8" s="672" t="s">
        <v>6</v>
      </c>
      <c r="C8" s="680" t="s">
        <v>56</v>
      </c>
      <c r="D8" s="672" t="s">
        <v>24</v>
      </c>
      <c r="E8" s="672"/>
      <c r="F8" s="672"/>
      <c r="G8" s="672"/>
      <c r="H8" s="672"/>
      <c r="I8" s="672"/>
      <c r="J8" s="672"/>
      <c r="K8" s="672"/>
      <c r="L8" s="672"/>
      <c r="M8" s="672"/>
      <c r="N8" s="672"/>
      <c r="O8" s="672"/>
      <c r="P8" s="12" t="s">
        <v>7</v>
      </c>
    </row>
    <row r="9" spans="1:16" ht="47.25">
      <c r="A9" s="670"/>
      <c r="B9" s="672"/>
      <c r="C9" s="680"/>
      <c r="D9" s="673" t="s">
        <v>12</v>
      </c>
      <c r="E9" s="673" t="s">
        <v>13</v>
      </c>
      <c r="F9" s="673" t="s">
        <v>14</v>
      </c>
      <c r="G9" s="673" t="s">
        <v>15</v>
      </c>
      <c r="H9" s="673" t="s">
        <v>16</v>
      </c>
      <c r="I9" s="673" t="s">
        <v>17</v>
      </c>
      <c r="J9" s="673" t="s">
        <v>18</v>
      </c>
      <c r="K9" s="673" t="s">
        <v>19</v>
      </c>
      <c r="L9" s="673" t="s">
        <v>20</v>
      </c>
      <c r="M9" s="673" t="s">
        <v>21</v>
      </c>
      <c r="N9" s="673" t="s">
        <v>22</v>
      </c>
      <c r="O9" s="673" t="s">
        <v>23</v>
      </c>
      <c r="P9" s="12" t="s">
        <v>25</v>
      </c>
    </row>
    <row r="10" spans="1:16" ht="63">
      <c r="A10" s="671"/>
      <c r="B10" s="672"/>
      <c r="C10" s="680"/>
      <c r="D10" s="673"/>
      <c r="E10" s="673"/>
      <c r="F10" s="673"/>
      <c r="G10" s="673"/>
      <c r="H10" s="673"/>
      <c r="I10" s="673"/>
      <c r="J10" s="673"/>
      <c r="K10" s="673"/>
      <c r="L10" s="673"/>
      <c r="M10" s="673"/>
      <c r="N10" s="673"/>
      <c r="O10" s="673"/>
      <c r="P10" s="12" t="s">
        <v>57</v>
      </c>
    </row>
    <row r="11" spans="1:16" ht="39" customHeight="1">
      <c r="A11" s="186"/>
      <c r="B11" s="187" t="s">
        <v>678</v>
      </c>
      <c r="C11" s="188"/>
      <c r="D11" s="188"/>
      <c r="E11" s="188"/>
      <c r="F11" s="188"/>
      <c r="G11" s="188"/>
      <c r="H11" s="188"/>
      <c r="I11" s="189"/>
      <c r="J11" s="189"/>
      <c r="K11" s="189"/>
      <c r="L11" s="189"/>
      <c r="M11" s="187"/>
      <c r="N11" s="187"/>
      <c r="O11" s="187"/>
      <c r="P11" s="12"/>
    </row>
    <row r="12" spans="1:16" ht="15.75">
      <c r="A12" s="186"/>
      <c r="B12" s="190" t="s">
        <v>679</v>
      </c>
      <c r="C12" s="189">
        <v>42.48</v>
      </c>
      <c r="D12" s="189">
        <v>42.48</v>
      </c>
      <c r="E12" s="189">
        <v>42.48</v>
      </c>
      <c r="F12" s="189">
        <v>42.48</v>
      </c>
      <c r="G12" s="189">
        <v>42.48</v>
      </c>
      <c r="H12" s="189">
        <v>42.48</v>
      </c>
      <c r="I12" s="189">
        <v>42.48</v>
      </c>
      <c r="J12" s="189"/>
      <c r="K12" s="189"/>
      <c r="L12" s="189"/>
      <c r="M12" s="189"/>
      <c r="N12" s="189"/>
      <c r="O12" s="189"/>
      <c r="P12" s="421">
        <f>O12/C12*100</f>
        <v>0</v>
      </c>
    </row>
    <row r="13" spans="1:16" ht="15.75">
      <c r="A13" s="186"/>
      <c r="B13" s="190" t="s">
        <v>680</v>
      </c>
      <c r="C13" s="190">
        <v>63.72</v>
      </c>
      <c r="D13" s="190">
        <v>63.72</v>
      </c>
      <c r="E13" s="190">
        <v>63.72</v>
      </c>
      <c r="F13" s="190">
        <v>63.72</v>
      </c>
      <c r="G13" s="190">
        <v>63.72</v>
      </c>
      <c r="H13" s="190">
        <v>63.72</v>
      </c>
      <c r="I13" s="190">
        <v>63.72</v>
      </c>
      <c r="J13" s="190"/>
      <c r="K13" s="190"/>
      <c r="L13" s="190"/>
      <c r="M13" s="190"/>
      <c r="N13" s="190"/>
      <c r="O13" s="190"/>
      <c r="P13" s="421">
        <f aca="true" t="shared" si="0" ref="P13:P110">O13/C13*100</f>
        <v>0</v>
      </c>
    </row>
    <row r="14" spans="1:16" ht="60.75">
      <c r="A14" s="186"/>
      <c r="B14" s="205" t="s">
        <v>981</v>
      </c>
      <c r="C14" s="190">
        <v>63.72</v>
      </c>
      <c r="D14" s="190">
        <v>63.72</v>
      </c>
      <c r="E14" s="190">
        <v>63.72</v>
      </c>
      <c r="F14" s="190">
        <v>63.72</v>
      </c>
      <c r="G14" s="190">
        <v>63.72</v>
      </c>
      <c r="H14" s="190">
        <v>63.72</v>
      </c>
      <c r="I14" s="190">
        <v>63.72</v>
      </c>
      <c r="J14" s="190"/>
      <c r="K14" s="190"/>
      <c r="L14" s="190"/>
      <c r="M14" s="190"/>
      <c r="N14" s="190"/>
      <c r="O14" s="190"/>
      <c r="P14" s="421">
        <f t="shared" si="0"/>
        <v>0</v>
      </c>
    </row>
    <row r="15" spans="1:16" ht="15.75">
      <c r="A15" s="186"/>
      <c r="B15" s="190" t="s">
        <v>681</v>
      </c>
      <c r="C15" s="190">
        <v>84.96</v>
      </c>
      <c r="D15" s="190">
        <v>84.96</v>
      </c>
      <c r="E15" s="190">
        <v>84.96</v>
      </c>
      <c r="F15" s="190">
        <v>84.96</v>
      </c>
      <c r="G15" s="190">
        <v>84.96</v>
      </c>
      <c r="H15" s="190">
        <v>84.96</v>
      </c>
      <c r="I15" s="190">
        <v>84.96</v>
      </c>
      <c r="J15" s="190"/>
      <c r="K15" s="190"/>
      <c r="L15" s="190"/>
      <c r="M15" s="190"/>
      <c r="N15" s="190"/>
      <c r="O15" s="190"/>
      <c r="P15" s="421">
        <f t="shared" si="0"/>
        <v>0</v>
      </c>
    </row>
    <row r="16" spans="1:16" ht="15.75">
      <c r="A16" s="186"/>
      <c r="B16" s="191" t="s">
        <v>682</v>
      </c>
      <c r="C16" s="192"/>
      <c r="D16" s="192"/>
      <c r="E16" s="192"/>
      <c r="F16" s="192"/>
      <c r="G16" s="192"/>
      <c r="H16" s="192"/>
      <c r="I16" s="192"/>
      <c r="J16" s="192"/>
      <c r="K16" s="192"/>
      <c r="L16" s="192"/>
      <c r="M16" s="192"/>
      <c r="N16" s="192"/>
      <c r="O16" s="192"/>
      <c r="P16" s="421"/>
    </row>
    <row r="17" spans="1:16" ht="15.75">
      <c r="A17" s="186"/>
      <c r="B17" s="190" t="s">
        <v>679</v>
      </c>
      <c r="C17" s="196">
        <v>21.24</v>
      </c>
      <c r="D17" s="196">
        <v>21.24</v>
      </c>
      <c r="E17" s="196">
        <v>21.24</v>
      </c>
      <c r="F17" s="196">
        <v>21.24</v>
      </c>
      <c r="G17" s="188">
        <v>21.24</v>
      </c>
      <c r="H17" s="188">
        <v>21.24</v>
      </c>
      <c r="I17" s="188">
        <v>21.24</v>
      </c>
      <c r="J17" s="188"/>
      <c r="K17" s="188"/>
      <c r="L17" s="188"/>
      <c r="M17" s="188"/>
      <c r="N17" s="188"/>
      <c r="O17" s="188"/>
      <c r="P17" s="421">
        <f t="shared" si="0"/>
        <v>0</v>
      </c>
    </row>
    <row r="18" spans="1:16" ht="15.75">
      <c r="A18" s="186"/>
      <c r="B18" s="190" t="s">
        <v>683</v>
      </c>
      <c r="C18" s="196">
        <v>31.86</v>
      </c>
      <c r="D18" s="196">
        <v>31.86</v>
      </c>
      <c r="E18" s="196">
        <v>31.86</v>
      </c>
      <c r="F18" s="196">
        <v>31.86</v>
      </c>
      <c r="G18" s="188">
        <v>31.86</v>
      </c>
      <c r="H18" s="188">
        <v>31.86</v>
      </c>
      <c r="I18" s="188">
        <v>31.86</v>
      </c>
      <c r="J18" s="188"/>
      <c r="K18" s="188"/>
      <c r="L18" s="188"/>
      <c r="M18" s="188"/>
      <c r="N18" s="188"/>
      <c r="O18" s="188"/>
      <c r="P18" s="421">
        <f t="shared" si="0"/>
        <v>0</v>
      </c>
    </row>
    <row r="19" spans="1:16" ht="60.75">
      <c r="A19" s="186"/>
      <c r="B19" s="205" t="s">
        <v>981</v>
      </c>
      <c r="C19" s="196">
        <v>31.86</v>
      </c>
      <c r="D19" s="196">
        <v>31.86</v>
      </c>
      <c r="E19" s="196">
        <v>31.86</v>
      </c>
      <c r="F19" s="196">
        <v>31.86</v>
      </c>
      <c r="G19" s="188">
        <v>31.86</v>
      </c>
      <c r="H19" s="188">
        <v>31.86</v>
      </c>
      <c r="I19" s="188">
        <v>31.86</v>
      </c>
      <c r="J19" s="188"/>
      <c r="K19" s="188"/>
      <c r="L19" s="188"/>
      <c r="M19" s="188"/>
      <c r="N19" s="188"/>
      <c r="O19" s="188"/>
      <c r="P19" s="421">
        <f t="shared" si="0"/>
        <v>0</v>
      </c>
    </row>
    <row r="20" spans="1:16" ht="15.75">
      <c r="A20" s="186"/>
      <c r="B20" s="190" t="s">
        <v>681</v>
      </c>
      <c r="C20" s="196">
        <v>42.48</v>
      </c>
      <c r="D20" s="196">
        <v>42.48</v>
      </c>
      <c r="E20" s="196">
        <v>42.48</v>
      </c>
      <c r="F20" s="196">
        <v>42.48</v>
      </c>
      <c r="G20" s="188">
        <v>42.48</v>
      </c>
      <c r="H20" s="188">
        <v>42.48</v>
      </c>
      <c r="I20" s="188">
        <v>42.48</v>
      </c>
      <c r="J20" s="188"/>
      <c r="K20" s="188"/>
      <c r="L20" s="188"/>
      <c r="M20" s="188"/>
      <c r="N20" s="188"/>
      <c r="O20" s="188"/>
      <c r="P20" s="421">
        <f t="shared" si="0"/>
        <v>0</v>
      </c>
    </row>
    <row r="21" spans="1:16" ht="18.75" customHeight="1">
      <c r="A21" s="186"/>
      <c r="B21" s="187" t="s">
        <v>684</v>
      </c>
      <c r="C21" s="196"/>
      <c r="D21" s="196"/>
      <c r="E21" s="196"/>
      <c r="F21" s="196"/>
      <c r="G21" s="188"/>
      <c r="H21" s="188"/>
      <c r="I21" s="188"/>
      <c r="J21" s="188"/>
      <c r="K21" s="188"/>
      <c r="L21" s="188"/>
      <c r="M21" s="188"/>
      <c r="N21" s="188"/>
      <c r="O21" s="188"/>
      <c r="P21" s="421"/>
    </row>
    <row r="22" spans="1:16" ht="15.75">
      <c r="A22" s="186"/>
      <c r="B22" s="190" t="s">
        <v>679</v>
      </c>
      <c r="C22" s="196">
        <v>40.54</v>
      </c>
      <c r="D22" s="196">
        <v>40.54</v>
      </c>
      <c r="E22" s="196">
        <v>40.54</v>
      </c>
      <c r="F22" s="196">
        <v>40.54</v>
      </c>
      <c r="G22" s="188">
        <v>40.54</v>
      </c>
      <c r="H22" s="188">
        <v>40.54</v>
      </c>
      <c r="I22" s="188">
        <v>40.54</v>
      </c>
      <c r="J22" s="188"/>
      <c r="K22" s="188"/>
      <c r="L22" s="188"/>
      <c r="M22" s="188"/>
      <c r="N22" s="188"/>
      <c r="O22" s="188"/>
      <c r="P22" s="421">
        <f t="shared" si="0"/>
        <v>0</v>
      </c>
    </row>
    <row r="23" spans="1:16" ht="15.75">
      <c r="A23" s="186"/>
      <c r="B23" s="190" t="s">
        <v>680</v>
      </c>
      <c r="C23" s="196">
        <v>60.81</v>
      </c>
      <c r="D23" s="196">
        <v>60.81</v>
      </c>
      <c r="E23" s="196">
        <v>60.81</v>
      </c>
      <c r="F23" s="196">
        <v>60.81</v>
      </c>
      <c r="G23" s="188">
        <v>60.81</v>
      </c>
      <c r="H23" s="188">
        <v>60.81</v>
      </c>
      <c r="I23" s="188">
        <v>60.81</v>
      </c>
      <c r="J23" s="188"/>
      <c r="K23" s="188"/>
      <c r="L23" s="188"/>
      <c r="M23" s="188"/>
      <c r="N23" s="188"/>
      <c r="O23" s="188"/>
      <c r="P23" s="421">
        <f t="shared" si="0"/>
        <v>0</v>
      </c>
    </row>
    <row r="24" spans="1:16" ht="60.75">
      <c r="A24" s="186"/>
      <c r="B24" s="205" t="s">
        <v>981</v>
      </c>
      <c r="C24" s="196">
        <v>60.81</v>
      </c>
      <c r="D24" s="196">
        <v>60.81</v>
      </c>
      <c r="E24" s="196">
        <v>60.81</v>
      </c>
      <c r="F24" s="196">
        <v>60.81</v>
      </c>
      <c r="G24" s="188">
        <v>60.81</v>
      </c>
      <c r="H24" s="188">
        <v>60.81</v>
      </c>
      <c r="I24" s="188">
        <v>60.81</v>
      </c>
      <c r="J24" s="188"/>
      <c r="K24" s="188"/>
      <c r="L24" s="188"/>
      <c r="M24" s="188"/>
      <c r="N24" s="188"/>
      <c r="O24" s="188"/>
      <c r="P24" s="421">
        <f t="shared" si="0"/>
        <v>0</v>
      </c>
    </row>
    <row r="25" spans="1:16" ht="15.75">
      <c r="A25" s="186"/>
      <c r="B25" s="190" t="s">
        <v>681</v>
      </c>
      <c r="C25" s="519">
        <v>81.08</v>
      </c>
      <c r="D25" s="519">
        <v>81.08</v>
      </c>
      <c r="E25" s="519">
        <v>81.08</v>
      </c>
      <c r="F25" s="519">
        <v>81.08</v>
      </c>
      <c r="G25" s="193">
        <v>81.08</v>
      </c>
      <c r="H25" s="193">
        <v>81.08</v>
      </c>
      <c r="I25" s="193">
        <v>81.08</v>
      </c>
      <c r="J25" s="193"/>
      <c r="K25" s="193"/>
      <c r="L25" s="193"/>
      <c r="M25" s="193"/>
      <c r="N25" s="193"/>
      <c r="O25" s="193"/>
      <c r="P25" s="421">
        <f t="shared" si="0"/>
        <v>0</v>
      </c>
    </row>
    <row r="26" spans="1:16" ht="15.75">
      <c r="A26" s="186"/>
      <c r="B26" s="191" t="s">
        <v>685</v>
      </c>
      <c r="C26" s="194"/>
      <c r="D26" s="194"/>
      <c r="E26" s="194"/>
      <c r="F26" s="194"/>
      <c r="G26" s="194"/>
      <c r="H26" s="194"/>
      <c r="I26" s="194"/>
      <c r="J26" s="194"/>
      <c r="K26" s="194"/>
      <c r="L26" s="194"/>
      <c r="M26" s="194"/>
      <c r="N26" s="194"/>
      <c r="O26" s="194"/>
      <c r="P26" s="421"/>
    </row>
    <row r="27" spans="1:16" ht="15.75">
      <c r="A27" s="186"/>
      <c r="B27" s="190" t="s">
        <v>679</v>
      </c>
      <c r="C27" s="196">
        <v>20.27</v>
      </c>
      <c r="D27" s="196">
        <v>20.27</v>
      </c>
      <c r="E27" s="196">
        <v>20.27</v>
      </c>
      <c r="F27" s="196">
        <v>20.27</v>
      </c>
      <c r="G27" s="188">
        <v>20.27</v>
      </c>
      <c r="H27" s="188">
        <v>20.27</v>
      </c>
      <c r="I27" s="188">
        <v>20.27</v>
      </c>
      <c r="J27" s="188"/>
      <c r="K27" s="188"/>
      <c r="L27" s="188"/>
      <c r="M27" s="188"/>
      <c r="N27" s="188"/>
      <c r="O27" s="188"/>
      <c r="P27" s="421">
        <f t="shared" si="0"/>
        <v>0</v>
      </c>
    </row>
    <row r="28" spans="1:16" ht="15.75">
      <c r="A28" s="186"/>
      <c r="B28" s="190" t="s">
        <v>683</v>
      </c>
      <c r="C28" s="196">
        <v>30.41</v>
      </c>
      <c r="D28" s="196">
        <v>30.41</v>
      </c>
      <c r="E28" s="196">
        <v>30.41</v>
      </c>
      <c r="F28" s="196">
        <v>30.41</v>
      </c>
      <c r="G28" s="188">
        <v>30.41</v>
      </c>
      <c r="H28" s="188">
        <v>30.41</v>
      </c>
      <c r="I28" s="188">
        <v>30.41</v>
      </c>
      <c r="J28" s="188"/>
      <c r="K28" s="188"/>
      <c r="L28" s="188"/>
      <c r="M28" s="188"/>
      <c r="N28" s="188"/>
      <c r="O28" s="188"/>
      <c r="P28" s="421">
        <f t="shared" si="0"/>
        <v>0</v>
      </c>
    </row>
    <row r="29" spans="1:16" ht="60.75">
      <c r="A29" s="186"/>
      <c r="B29" s="205" t="s">
        <v>981</v>
      </c>
      <c r="C29" s="196">
        <v>30.41</v>
      </c>
      <c r="D29" s="196">
        <v>30.41</v>
      </c>
      <c r="E29" s="196">
        <v>30.41</v>
      </c>
      <c r="F29" s="196">
        <v>30.41</v>
      </c>
      <c r="G29" s="188">
        <v>30.41</v>
      </c>
      <c r="H29" s="188">
        <v>30.41</v>
      </c>
      <c r="I29" s="188">
        <v>30.41</v>
      </c>
      <c r="J29" s="188"/>
      <c r="K29" s="188"/>
      <c r="L29" s="188"/>
      <c r="M29" s="188"/>
      <c r="N29" s="188"/>
      <c r="O29" s="188"/>
      <c r="P29" s="421">
        <f t="shared" si="0"/>
        <v>0</v>
      </c>
    </row>
    <row r="30" spans="1:16" ht="15.75">
      <c r="A30" s="186"/>
      <c r="B30" s="190" t="s">
        <v>681</v>
      </c>
      <c r="C30" s="196">
        <v>40.54</v>
      </c>
      <c r="D30" s="196">
        <v>40.54</v>
      </c>
      <c r="E30" s="196">
        <v>40.54</v>
      </c>
      <c r="F30" s="196">
        <v>40.54</v>
      </c>
      <c r="G30" s="188">
        <v>40.54</v>
      </c>
      <c r="H30" s="188">
        <v>40.54</v>
      </c>
      <c r="I30" s="188">
        <v>40.54</v>
      </c>
      <c r="J30" s="188"/>
      <c r="K30" s="188"/>
      <c r="L30" s="188"/>
      <c r="M30" s="188"/>
      <c r="N30" s="188"/>
      <c r="O30" s="188"/>
      <c r="P30" s="421">
        <f t="shared" si="0"/>
        <v>0</v>
      </c>
    </row>
    <row r="31" spans="1:16" ht="15.75">
      <c r="A31" s="186"/>
      <c r="B31" s="191" t="s">
        <v>686</v>
      </c>
      <c r="C31" s="196"/>
      <c r="D31" s="196"/>
      <c r="E31" s="196"/>
      <c r="F31" s="196"/>
      <c r="G31" s="188"/>
      <c r="H31" s="188"/>
      <c r="I31" s="188"/>
      <c r="J31" s="188"/>
      <c r="K31" s="188"/>
      <c r="L31" s="188"/>
      <c r="M31" s="188"/>
      <c r="N31" s="188"/>
      <c r="O31" s="188"/>
      <c r="P31" s="421"/>
    </row>
    <row r="32" spans="1:16" ht="21.75" customHeight="1">
      <c r="A32" s="186"/>
      <c r="B32" s="195" t="s">
        <v>687</v>
      </c>
      <c r="C32" s="520">
        <v>87.71</v>
      </c>
      <c r="D32" s="520">
        <v>87.71</v>
      </c>
      <c r="E32" s="520">
        <v>87.71</v>
      </c>
      <c r="F32" s="520">
        <v>87.71</v>
      </c>
      <c r="G32" s="197">
        <v>87.71</v>
      </c>
      <c r="H32" s="197">
        <v>87.71</v>
      </c>
      <c r="I32" s="197">
        <v>87.71</v>
      </c>
      <c r="J32" s="197"/>
      <c r="K32" s="197"/>
      <c r="L32" s="197"/>
      <c r="M32" s="197"/>
      <c r="N32" s="197"/>
      <c r="O32" s="197"/>
      <c r="P32" s="421">
        <f t="shared" si="0"/>
        <v>0</v>
      </c>
    </row>
    <row r="33" spans="1:16" ht="35.25" customHeight="1">
      <c r="A33" s="186"/>
      <c r="B33" s="195" t="s">
        <v>688</v>
      </c>
      <c r="C33" s="520"/>
      <c r="D33" s="520"/>
      <c r="E33" s="520"/>
      <c r="F33" s="520"/>
      <c r="G33" s="197"/>
      <c r="H33" s="197"/>
      <c r="I33" s="197"/>
      <c r="J33" s="197"/>
      <c r="K33" s="197"/>
      <c r="L33" s="197"/>
      <c r="M33" s="197"/>
      <c r="N33" s="197"/>
      <c r="O33" s="197"/>
      <c r="P33" s="421"/>
    </row>
    <row r="34" spans="1:16" ht="18.75" customHeight="1">
      <c r="A34" s="186"/>
      <c r="B34" s="195" t="s">
        <v>689</v>
      </c>
      <c r="C34" s="520">
        <v>25.39</v>
      </c>
      <c r="D34" s="520">
        <v>25.39</v>
      </c>
      <c r="E34" s="520">
        <v>25.39</v>
      </c>
      <c r="F34" s="520">
        <v>25.39</v>
      </c>
      <c r="G34" s="197">
        <v>25.39</v>
      </c>
      <c r="H34" s="197">
        <v>25.39</v>
      </c>
      <c r="I34" s="197">
        <v>25.39</v>
      </c>
      <c r="J34" s="197"/>
      <c r="K34" s="197"/>
      <c r="L34" s="197"/>
      <c r="M34" s="197"/>
      <c r="N34" s="197"/>
      <c r="O34" s="197"/>
      <c r="P34" s="421">
        <f t="shared" si="0"/>
        <v>0</v>
      </c>
    </row>
    <row r="35" spans="1:16" ht="15.75" customHeight="1">
      <c r="A35" s="186"/>
      <c r="B35" s="195" t="s">
        <v>690</v>
      </c>
      <c r="C35" s="520">
        <v>12.7</v>
      </c>
      <c r="D35" s="520">
        <v>12.7</v>
      </c>
      <c r="E35" s="520">
        <v>12.7</v>
      </c>
      <c r="F35" s="520">
        <v>12.7</v>
      </c>
      <c r="G35" s="197">
        <v>12.7</v>
      </c>
      <c r="H35" s="197">
        <v>12.7</v>
      </c>
      <c r="I35" s="197">
        <v>12.7</v>
      </c>
      <c r="J35" s="197"/>
      <c r="K35" s="197"/>
      <c r="L35" s="197"/>
      <c r="M35" s="197"/>
      <c r="N35" s="197"/>
      <c r="O35" s="197"/>
      <c r="P35" s="421">
        <f t="shared" si="0"/>
        <v>0</v>
      </c>
    </row>
    <row r="36" spans="1:16" ht="18" customHeight="1">
      <c r="A36" s="186"/>
      <c r="B36" s="195" t="s">
        <v>691</v>
      </c>
      <c r="C36" s="520">
        <v>6.34</v>
      </c>
      <c r="D36" s="520">
        <v>6.34</v>
      </c>
      <c r="E36" s="520">
        <v>6.34</v>
      </c>
      <c r="F36" s="520">
        <v>6.34</v>
      </c>
      <c r="G36" s="197">
        <v>6.34</v>
      </c>
      <c r="H36" s="197">
        <v>6.34</v>
      </c>
      <c r="I36" s="197">
        <v>6.34</v>
      </c>
      <c r="J36" s="197"/>
      <c r="K36" s="197"/>
      <c r="L36" s="197"/>
      <c r="M36" s="197"/>
      <c r="N36" s="197"/>
      <c r="O36" s="197"/>
      <c r="P36" s="421">
        <f t="shared" si="0"/>
        <v>0</v>
      </c>
    </row>
    <row r="37" spans="1:16" ht="19.5" customHeight="1">
      <c r="A37" s="198"/>
      <c r="B37" s="195" t="s">
        <v>692</v>
      </c>
      <c r="C37" s="196">
        <v>190.55</v>
      </c>
      <c r="D37" s="196">
        <v>190.55</v>
      </c>
      <c r="E37" s="196">
        <v>190.55</v>
      </c>
      <c r="F37" s="196">
        <v>190.55</v>
      </c>
      <c r="G37" s="188">
        <v>190.55</v>
      </c>
      <c r="H37" s="188">
        <v>190.55</v>
      </c>
      <c r="I37" s="188">
        <v>190.55</v>
      </c>
      <c r="J37" s="188"/>
      <c r="K37" s="188"/>
      <c r="L37" s="188"/>
      <c r="M37" s="188"/>
      <c r="N37" s="188"/>
      <c r="O37" s="188"/>
      <c r="P37" s="421">
        <f t="shared" si="0"/>
        <v>0</v>
      </c>
    </row>
    <row r="38" spans="1:16" ht="22.5" customHeight="1">
      <c r="A38" s="198"/>
      <c r="B38" s="195" t="s">
        <v>982</v>
      </c>
      <c r="C38" s="196">
        <v>4429</v>
      </c>
      <c r="D38" s="196">
        <v>4429</v>
      </c>
      <c r="E38" s="196">
        <v>4429</v>
      </c>
      <c r="F38" s="196">
        <v>4429</v>
      </c>
      <c r="G38" s="188">
        <v>4429</v>
      </c>
      <c r="H38" s="188">
        <v>4429</v>
      </c>
      <c r="I38" s="188">
        <v>4429</v>
      </c>
      <c r="J38" s="188"/>
      <c r="K38" s="188"/>
      <c r="L38" s="188"/>
      <c r="M38" s="188"/>
      <c r="N38" s="188"/>
      <c r="O38" s="188"/>
      <c r="P38" s="421"/>
    </row>
    <row r="39" spans="1:16" ht="76.5" customHeight="1">
      <c r="A39" s="198"/>
      <c r="B39" s="195" t="s">
        <v>1090</v>
      </c>
      <c r="C39" s="196">
        <v>8562</v>
      </c>
      <c r="D39" s="196">
        <v>8562</v>
      </c>
      <c r="E39" s="196">
        <v>8562</v>
      </c>
      <c r="F39" s="196">
        <v>8562</v>
      </c>
      <c r="G39" s="188">
        <v>8562</v>
      </c>
      <c r="H39" s="188">
        <v>8562</v>
      </c>
      <c r="I39" s="188">
        <v>8562</v>
      </c>
      <c r="J39" s="188"/>
      <c r="K39" s="188"/>
      <c r="L39" s="188"/>
      <c r="M39" s="188"/>
      <c r="N39" s="188"/>
      <c r="O39" s="188"/>
      <c r="P39" s="421"/>
    </row>
    <row r="40" spans="1:16" ht="76.5" customHeight="1">
      <c r="A40" s="198"/>
      <c r="B40" s="195" t="s">
        <v>1091</v>
      </c>
      <c r="C40" s="196">
        <v>3200</v>
      </c>
      <c r="D40" s="196">
        <v>3200</v>
      </c>
      <c r="E40" s="196">
        <v>3200</v>
      </c>
      <c r="F40" s="196">
        <v>3200</v>
      </c>
      <c r="G40" s="188">
        <v>3200</v>
      </c>
      <c r="H40" s="188">
        <v>3200</v>
      </c>
      <c r="I40" s="188">
        <v>3200</v>
      </c>
      <c r="J40" s="188"/>
      <c r="K40" s="188"/>
      <c r="L40" s="188"/>
      <c r="M40" s="188"/>
      <c r="N40" s="188"/>
      <c r="O40" s="188"/>
      <c r="P40" s="421"/>
    </row>
    <row r="41" spans="1:16" ht="45.75" customHeight="1">
      <c r="A41" s="198"/>
      <c r="B41" s="195" t="s">
        <v>693</v>
      </c>
      <c r="C41" s="196">
        <v>8644.22</v>
      </c>
      <c r="D41" s="196">
        <v>8644.22</v>
      </c>
      <c r="E41" s="196">
        <v>8644.22</v>
      </c>
      <c r="F41" s="196">
        <v>8644.22</v>
      </c>
      <c r="G41" s="188">
        <v>8644.22</v>
      </c>
      <c r="H41" s="188">
        <v>8644.22</v>
      </c>
      <c r="I41" s="188">
        <v>8644.22</v>
      </c>
      <c r="J41" s="188"/>
      <c r="K41" s="188"/>
      <c r="L41" s="188"/>
      <c r="M41" s="188"/>
      <c r="N41" s="188"/>
      <c r="O41" s="188"/>
      <c r="P41" s="421">
        <f t="shared" si="0"/>
        <v>0</v>
      </c>
    </row>
    <row r="42" spans="1:16" ht="45">
      <c r="A42" s="198"/>
      <c r="B42" s="195" t="s">
        <v>694</v>
      </c>
      <c r="C42" s="203">
        <v>4192.67</v>
      </c>
      <c r="D42" s="203">
        <v>4192.67</v>
      </c>
      <c r="E42" s="203">
        <v>4192.67</v>
      </c>
      <c r="F42" s="203">
        <v>4192.67</v>
      </c>
      <c r="G42" s="203">
        <v>4192.67</v>
      </c>
      <c r="H42" s="203">
        <v>4192.67</v>
      </c>
      <c r="I42" s="203">
        <v>4192.67</v>
      </c>
      <c r="J42" s="188"/>
      <c r="K42" s="188"/>
      <c r="L42" s="188"/>
      <c r="M42" s="188"/>
      <c r="N42" s="188"/>
      <c r="O42" s="188"/>
      <c r="P42" s="421">
        <f>O42/C42*100</f>
        <v>0</v>
      </c>
    </row>
    <row r="43" spans="1:16" ht="21.75" customHeight="1">
      <c r="A43" s="198"/>
      <c r="B43" s="384" t="s">
        <v>1055</v>
      </c>
      <c r="C43" s="194"/>
      <c r="D43" s="194"/>
      <c r="E43" s="194"/>
      <c r="F43" s="194"/>
      <c r="G43" s="194"/>
      <c r="H43" s="194"/>
      <c r="I43" s="194"/>
      <c r="J43" s="194"/>
      <c r="K43" s="194"/>
      <c r="L43" s="194"/>
      <c r="M43" s="194"/>
      <c r="N43" s="194"/>
      <c r="O43" s="194"/>
      <c r="P43" s="421"/>
    </row>
    <row r="44" spans="1:16" ht="24" customHeight="1">
      <c r="A44" s="198"/>
      <c r="B44" s="195" t="s">
        <v>695</v>
      </c>
      <c r="C44" s="190">
        <v>256.29</v>
      </c>
      <c r="D44" s="190">
        <v>256.29</v>
      </c>
      <c r="E44" s="190">
        <v>256.29</v>
      </c>
      <c r="F44" s="190">
        <v>256.29</v>
      </c>
      <c r="G44" s="190">
        <v>256.29</v>
      </c>
      <c r="H44" s="190">
        <v>256.29</v>
      </c>
      <c r="I44" s="190">
        <v>256.29</v>
      </c>
      <c r="J44" s="190"/>
      <c r="K44" s="190"/>
      <c r="L44" s="190"/>
      <c r="M44" s="190"/>
      <c r="N44" s="190"/>
      <c r="O44" s="190"/>
      <c r="P44" s="421">
        <f t="shared" si="0"/>
        <v>0</v>
      </c>
    </row>
    <row r="45" spans="1:16" ht="24" customHeight="1">
      <c r="A45" s="198"/>
      <c r="B45" s="195" t="s">
        <v>696</v>
      </c>
      <c r="C45" s="196">
        <v>2562.9</v>
      </c>
      <c r="D45" s="196">
        <v>2562.9</v>
      </c>
      <c r="E45" s="196">
        <v>2562.9</v>
      </c>
      <c r="F45" s="196">
        <v>2562.9</v>
      </c>
      <c r="G45" s="196">
        <v>2562.9</v>
      </c>
      <c r="H45" s="196">
        <v>2562.9</v>
      </c>
      <c r="I45" s="196">
        <v>2562.9</v>
      </c>
      <c r="J45" s="196"/>
      <c r="K45" s="196"/>
      <c r="L45" s="196"/>
      <c r="M45" s="196"/>
      <c r="N45" s="196"/>
      <c r="O45" s="196"/>
      <c r="P45" s="421">
        <f t="shared" si="0"/>
        <v>0</v>
      </c>
    </row>
    <row r="46" spans="1:16" ht="37.5" customHeight="1">
      <c r="A46" s="198"/>
      <c r="B46" s="195" t="s">
        <v>1057</v>
      </c>
      <c r="C46" s="203">
        <v>2306.65</v>
      </c>
      <c r="D46" s="203">
        <v>2306.65</v>
      </c>
      <c r="E46" s="203">
        <v>2306.65</v>
      </c>
      <c r="F46" s="203">
        <v>2306.65</v>
      </c>
      <c r="G46" s="203">
        <v>2306.65</v>
      </c>
      <c r="H46" s="203">
        <v>2306.65</v>
      </c>
      <c r="I46" s="203">
        <v>2306.65</v>
      </c>
      <c r="J46" s="420"/>
      <c r="K46" s="420"/>
      <c r="L46" s="420"/>
      <c r="M46" s="420"/>
      <c r="N46" s="420"/>
      <c r="O46" s="420"/>
      <c r="P46" s="421">
        <f t="shared" si="0"/>
        <v>0</v>
      </c>
    </row>
    <row r="47" spans="1:16" ht="51" customHeight="1">
      <c r="A47" s="198"/>
      <c r="B47" s="195" t="s">
        <v>1058</v>
      </c>
      <c r="C47" s="199"/>
      <c r="D47" s="199"/>
      <c r="E47" s="199"/>
      <c r="F47" s="199"/>
      <c r="G47" s="199"/>
      <c r="H47" s="199"/>
      <c r="I47" s="199"/>
      <c r="J47" s="199"/>
      <c r="K47" s="199"/>
      <c r="L47" s="199"/>
      <c r="M47" s="199"/>
      <c r="N47" s="199"/>
      <c r="O47" s="199"/>
      <c r="P47" s="421" t="e">
        <f t="shared" si="0"/>
        <v>#DIV/0!</v>
      </c>
    </row>
    <row r="48" spans="1:16" ht="15.75" customHeight="1">
      <c r="A48" s="198"/>
      <c r="B48" s="195" t="s">
        <v>1059</v>
      </c>
      <c r="C48" s="190"/>
      <c r="D48" s="190"/>
      <c r="E48" s="190"/>
      <c r="F48" s="190"/>
      <c r="G48" s="190"/>
      <c r="H48" s="190"/>
      <c r="I48" s="190"/>
      <c r="J48" s="190"/>
      <c r="K48" s="190"/>
      <c r="L48" s="190"/>
      <c r="M48" s="190"/>
      <c r="N48" s="190"/>
      <c r="O48" s="190"/>
      <c r="P48" s="421"/>
    </row>
    <row r="49" spans="1:16" ht="18.75" customHeight="1">
      <c r="A49" s="198"/>
      <c r="B49" s="195" t="s">
        <v>697</v>
      </c>
      <c r="C49" s="190">
        <v>512.62</v>
      </c>
      <c r="D49" s="190">
        <v>512.62</v>
      </c>
      <c r="E49" s="190">
        <v>512.62</v>
      </c>
      <c r="F49" s="190">
        <v>512.62</v>
      </c>
      <c r="G49" s="190">
        <v>512.62</v>
      </c>
      <c r="H49" s="190">
        <v>512.62</v>
      </c>
      <c r="I49" s="190">
        <v>512.62</v>
      </c>
      <c r="J49" s="190"/>
      <c r="K49" s="190"/>
      <c r="L49" s="190"/>
      <c r="M49" s="190"/>
      <c r="N49" s="190"/>
      <c r="O49" s="190"/>
      <c r="P49" s="421"/>
    </row>
    <row r="50" spans="1:16" ht="20.25" customHeight="1">
      <c r="A50" s="198"/>
      <c r="B50" s="195" t="s">
        <v>698</v>
      </c>
      <c r="C50" s="196">
        <v>15378.61</v>
      </c>
      <c r="D50" s="196">
        <v>15378.61</v>
      </c>
      <c r="E50" s="196">
        <v>15378.61</v>
      </c>
      <c r="F50" s="196">
        <v>15378.61</v>
      </c>
      <c r="G50" s="196">
        <v>15378.61</v>
      </c>
      <c r="H50" s="196">
        <v>15378.61</v>
      </c>
      <c r="I50" s="196">
        <v>15378.61</v>
      </c>
      <c r="J50" s="190"/>
      <c r="K50" s="190"/>
      <c r="L50" s="190"/>
      <c r="M50" s="190"/>
      <c r="N50" s="190"/>
      <c r="O50" s="190"/>
      <c r="P50" s="421">
        <f t="shared" si="0"/>
        <v>0</v>
      </c>
    </row>
    <row r="51" spans="1:16" ht="47.25" customHeight="1">
      <c r="A51" s="198"/>
      <c r="B51" s="195" t="s">
        <v>699</v>
      </c>
      <c r="C51" s="196"/>
      <c r="D51" s="196"/>
      <c r="E51" s="196"/>
      <c r="F51" s="196"/>
      <c r="G51" s="196"/>
      <c r="H51" s="196"/>
      <c r="I51" s="196"/>
      <c r="J51" s="190"/>
      <c r="K51" s="190"/>
      <c r="L51" s="190"/>
      <c r="M51" s="190"/>
      <c r="N51" s="190"/>
      <c r="O51" s="190"/>
      <c r="P51" s="421" t="e">
        <f t="shared" si="0"/>
        <v>#DIV/0!</v>
      </c>
    </row>
    <row r="52" spans="1:16" ht="26.25" customHeight="1">
      <c r="A52" s="198"/>
      <c r="B52" s="195" t="s">
        <v>1080</v>
      </c>
      <c r="C52" s="196">
        <v>302.12</v>
      </c>
      <c r="D52" s="196">
        <v>302.12</v>
      </c>
      <c r="E52" s="196">
        <v>302.12</v>
      </c>
      <c r="F52" s="196">
        <v>302.12</v>
      </c>
      <c r="G52" s="196">
        <v>302.12</v>
      </c>
      <c r="H52" s="196">
        <v>302.12</v>
      </c>
      <c r="I52" s="196">
        <v>302.12</v>
      </c>
      <c r="J52" s="196"/>
      <c r="K52" s="196"/>
      <c r="L52" s="196"/>
      <c r="M52" s="196"/>
      <c r="N52" s="196"/>
      <c r="O52" s="196"/>
      <c r="P52" s="421">
        <f t="shared" si="0"/>
        <v>0</v>
      </c>
    </row>
    <row r="53" spans="1:16" ht="34.5" customHeight="1">
      <c r="A53" s="198"/>
      <c r="B53" s="195" t="s">
        <v>1060</v>
      </c>
      <c r="C53" s="196">
        <v>2719.08</v>
      </c>
      <c r="D53" s="196">
        <v>2719.08</v>
      </c>
      <c r="E53" s="196">
        <v>2719.08</v>
      </c>
      <c r="F53" s="196">
        <v>2719.08</v>
      </c>
      <c r="G53" s="196">
        <v>2719.08</v>
      </c>
      <c r="H53" s="196">
        <v>2719.08</v>
      </c>
      <c r="I53" s="196">
        <v>2719.08</v>
      </c>
      <c r="J53" s="196"/>
      <c r="K53" s="196"/>
      <c r="L53" s="196"/>
      <c r="M53" s="196"/>
      <c r="N53" s="196"/>
      <c r="O53" s="196"/>
      <c r="P53" s="421">
        <f t="shared" si="0"/>
        <v>0</v>
      </c>
    </row>
    <row r="54" spans="1:16" ht="16.5" customHeight="1">
      <c r="A54" s="198"/>
      <c r="B54" s="195" t="s">
        <v>1081</v>
      </c>
      <c r="C54" s="203">
        <v>609.38</v>
      </c>
      <c r="D54" s="203">
        <v>609.38</v>
      </c>
      <c r="E54" s="203">
        <v>609.38</v>
      </c>
      <c r="F54" s="203">
        <v>609.38</v>
      </c>
      <c r="G54" s="203">
        <v>609.38</v>
      </c>
      <c r="H54" s="203">
        <v>609.38</v>
      </c>
      <c r="I54" s="203">
        <v>609.38</v>
      </c>
      <c r="J54" s="187"/>
      <c r="K54" s="187"/>
      <c r="L54" s="187"/>
      <c r="M54" s="187"/>
      <c r="N54" s="187"/>
      <c r="O54" s="187"/>
      <c r="P54" s="421">
        <f t="shared" si="0"/>
        <v>0</v>
      </c>
    </row>
    <row r="55" spans="1:16" ht="53.25" customHeight="1">
      <c r="A55" s="198"/>
      <c r="B55" s="195" t="s">
        <v>1061</v>
      </c>
      <c r="C55" s="196"/>
      <c r="D55" s="196"/>
      <c r="E55" s="196"/>
      <c r="F55" s="196"/>
      <c r="G55" s="196"/>
      <c r="H55" s="196"/>
      <c r="I55" s="196"/>
      <c r="J55" s="190"/>
      <c r="K55" s="190"/>
      <c r="L55" s="190"/>
      <c r="M55" s="190"/>
      <c r="N55" s="190"/>
      <c r="O55" s="190"/>
      <c r="P55" s="421"/>
    </row>
    <row r="56" spans="1:16" ht="27" customHeight="1">
      <c r="A56" s="198"/>
      <c r="B56" s="195" t="s">
        <v>700</v>
      </c>
      <c r="C56" s="196"/>
      <c r="D56" s="196"/>
      <c r="E56" s="196"/>
      <c r="F56" s="196"/>
      <c r="G56" s="196"/>
      <c r="H56" s="196"/>
      <c r="I56" s="196"/>
      <c r="J56" s="196"/>
      <c r="K56" s="196"/>
      <c r="L56" s="196"/>
      <c r="M56" s="196"/>
      <c r="N56" s="196"/>
      <c r="O56" s="196"/>
      <c r="P56" s="421" t="e">
        <f t="shared" si="0"/>
        <v>#DIV/0!</v>
      </c>
    </row>
    <row r="57" spans="1:16" ht="31.5" customHeight="1">
      <c r="A57" s="198"/>
      <c r="B57" s="195" t="s">
        <v>701</v>
      </c>
      <c r="C57" s="196">
        <v>2562.94</v>
      </c>
      <c r="D57" s="196">
        <v>2562.94</v>
      </c>
      <c r="E57" s="196">
        <v>2562.94</v>
      </c>
      <c r="F57" s="196">
        <v>2562.94</v>
      </c>
      <c r="G57" s="196">
        <v>2562.94</v>
      </c>
      <c r="H57" s="196">
        <v>2562.94</v>
      </c>
      <c r="I57" s="196">
        <v>2562.94</v>
      </c>
      <c r="J57" s="196"/>
      <c r="K57" s="196"/>
      <c r="L57" s="196"/>
      <c r="M57" s="196"/>
      <c r="N57" s="196"/>
      <c r="O57" s="196"/>
      <c r="P57" s="421">
        <f t="shared" si="0"/>
        <v>0</v>
      </c>
    </row>
    <row r="58" spans="1:16" ht="21" customHeight="1">
      <c r="A58" s="198"/>
      <c r="B58" s="195" t="s">
        <v>702</v>
      </c>
      <c r="C58" s="196">
        <v>2562.94</v>
      </c>
      <c r="D58" s="196">
        <v>2562.94</v>
      </c>
      <c r="E58" s="196">
        <v>2562.94</v>
      </c>
      <c r="F58" s="196">
        <v>2562.94</v>
      </c>
      <c r="G58" s="196">
        <v>2562.94</v>
      </c>
      <c r="H58" s="196">
        <v>2562.94</v>
      </c>
      <c r="I58" s="196">
        <v>2562.94</v>
      </c>
      <c r="J58" s="196"/>
      <c r="K58" s="196"/>
      <c r="L58" s="196"/>
      <c r="M58" s="196"/>
      <c r="N58" s="196"/>
      <c r="O58" s="196"/>
      <c r="P58" s="421">
        <f t="shared" si="0"/>
        <v>0</v>
      </c>
    </row>
    <row r="59" spans="1:16" ht="19.5" customHeight="1">
      <c r="A59" s="198"/>
      <c r="B59" s="195" t="s">
        <v>1062</v>
      </c>
      <c r="C59" s="203">
        <v>6557.23</v>
      </c>
      <c r="D59" s="203">
        <v>6557.23</v>
      </c>
      <c r="E59" s="203">
        <v>6557.23</v>
      </c>
      <c r="F59" s="203">
        <v>6557.23</v>
      </c>
      <c r="G59" s="203">
        <v>6557.23</v>
      </c>
      <c r="H59" s="203">
        <v>6557.23</v>
      </c>
      <c r="I59" s="203">
        <v>6557.23</v>
      </c>
      <c r="J59" s="203"/>
      <c r="K59" s="203"/>
      <c r="L59" s="203"/>
      <c r="M59" s="203"/>
      <c r="N59" s="203"/>
      <c r="O59" s="203"/>
      <c r="P59" s="421">
        <f t="shared" si="0"/>
        <v>0</v>
      </c>
    </row>
    <row r="60" spans="1:16" ht="16.5" customHeight="1">
      <c r="A60" s="198"/>
      <c r="B60" s="195" t="s">
        <v>1063</v>
      </c>
      <c r="C60" s="203">
        <v>6557.23</v>
      </c>
      <c r="D60" s="203">
        <v>6557.23</v>
      </c>
      <c r="E60" s="203">
        <v>6557.23</v>
      </c>
      <c r="F60" s="203">
        <v>6557.23</v>
      </c>
      <c r="G60" s="203">
        <v>6557.23</v>
      </c>
      <c r="H60" s="203">
        <v>6557.23</v>
      </c>
      <c r="I60" s="203">
        <v>6557.23</v>
      </c>
      <c r="J60" s="196"/>
      <c r="K60" s="196"/>
      <c r="L60" s="196"/>
      <c r="M60" s="196"/>
      <c r="N60" s="196"/>
      <c r="O60" s="196"/>
      <c r="P60" s="421">
        <f t="shared" si="0"/>
        <v>0</v>
      </c>
    </row>
    <row r="61" spans="1:16" ht="30" customHeight="1">
      <c r="A61" s="198"/>
      <c r="B61" s="482" t="s">
        <v>1064</v>
      </c>
      <c r="C61" s="196">
        <v>3269.26</v>
      </c>
      <c r="D61" s="196">
        <v>3269.26</v>
      </c>
      <c r="E61" s="196">
        <v>3269.26</v>
      </c>
      <c r="F61" s="196">
        <v>3269.26</v>
      </c>
      <c r="G61" s="196">
        <v>3269.26</v>
      </c>
      <c r="H61" s="196">
        <v>3269.26</v>
      </c>
      <c r="I61" s="196">
        <v>3269.26</v>
      </c>
      <c r="J61" s="196"/>
      <c r="K61" s="196"/>
      <c r="L61" s="196"/>
      <c r="M61" s="196"/>
      <c r="N61" s="196"/>
      <c r="O61" s="196"/>
      <c r="P61" s="421">
        <f t="shared" si="0"/>
        <v>0</v>
      </c>
    </row>
    <row r="62" spans="1:16" ht="21" customHeight="1">
      <c r="A62" s="198"/>
      <c r="B62" s="195" t="s">
        <v>1065</v>
      </c>
      <c r="C62" s="196">
        <v>10975.72</v>
      </c>
      <c r="D62" s="196">
        <v>10975.72</v>
      </c>
      <c r="E62" s="196">
        <v>10975.72</v>
      </c>
      <c r="F62" s="196">
        <v>10975.72</v>
      </c>
      <c r="G62" s="196">
        <v>10975.72</v>
      </c>
      <c r="H62" s="196">
        <v>10975.72</v>
      </c>
      <c r="I62" s="196">
        <v>10975.72</v>
      </c>
      <c r="J62" s="196"/>
      <c r="K62" s="196"/>
      <c r="L62" s="196"/>
      <c r="M62" s="196"/>
      <c r="N62" s="196"/>
      <c r="O62" s="196"/>
      <c r="P62" s="421">
        <f t="shared" si="0"/>
        <v>0</v>
      </c>
    </row>
    <row r="63" spans="1:16" ht="25.5" customHeight="1">
      <c r="A63" s="198"/>
      <c r="B63" s="195" t="s">
        <v>1066</v>
      </c>
      <c r="C63" s="203">
        <v>8675.68</v>
      </c>
      <c r="D63" s="203">
        <v>8675.68</v>
      </c>
      <c r="E63" s="203">
        <v>8675.68</v>
      </c>
      <c r="F63" s="203">
        <v>8675.68</v>
      </c>
      <c r="G63" s="203">
        <v>8675.68</v>
      </c>
      <c r="H63" s="203">
        <v>8675.68</v>
      </c>
      <c r="I63" s="203">
        <v>8675.68</v>
      </c>
      <c r="J63" s="187"/>
      <c r="K63" s="187"/>
      <c r="L63" s="187"/>
      <c r="M63" s="187"/>
      <c r="N63" s="187"/>
      <c r="O63" s="187"/>
      <c r="P63" s="421">
        <f t="shared" si="0"/>
        <v>0</v>
      </c>
    </row>
    <row r="64" spans="1:16" ht="18.75" customHeight="1">
      <c r="A64" s="198"/>
      <c r="B64" s="201" t="s">
        <v>1067</v>
      </c>
      <c r="C64" s="196">
        <v>7398.96</v>
      </c>
      <c r="D64" s="196">
        <v>7398.96</v>
      </c>
      <c r="E64" s="196">
        <v>7398.96</v>
      </c>
      <c r="F64" s="196">
        <v>7398.96</v>
      </c>
      <c r="G64" s="196">
        <v>7398.96</v>
      </c>
      <c r="H64" s="196">
        <v>7398.96</v>
      </c>
      <c r="I64" s="196">
        <v>7398.96</v>
      </c>
      <c r="J64" s="196"/>
      <c r="K64" s="196"/>
      <c r="L64" s="196"/>
      <c r="M64" s="196"/>
      <c r="N64" s="196"/>
      <c r="O64" s="196"/>
      <c r="P64" s="421">
        <f t="shared" si="0"/>
        <v>0</v>
      </c>
    </row>
    <row r="65" spans="1:16" ht="17.25" customHeight="1">
      <c r="A65" s="198"/>
      <c r="B65" s="201" t="s">
        <v>1068</v>
      </c>
      <c r="C65" s="196">
        <v>1787.4</v>
      </c>
      <c r="D65" s="196">
        <v>1787.4</v>
      </c>
      <c r="E65" s="196">
        <v>1787.4</v>
      </c>
      <c r="F65" s="196">
        <v>1787.4</v>
      </c>
      <c r="G65" s="196">
        <v>1787.4</v>
      </c>
      <c r="H65" s="196">
        <v>1787.4</v>
      </c>
      <c r="I65" s="196">
        <v>1787.4</v>
      </c>
      <c r="J65" s="196"/>
      <c r="K65" s="196"/>
      <c r="L65" s="196"/>
      <c r="M65" s="196"/>
      <c r="N65" s="196"/>
      <c r="O65" s="196"/>
      <c r="P65" s="421">
        <f t="shared" si="0"/>
        <v>0</v>
      </c>
    </row>
    <row r="66" spans="1:16" ht="31.5" customHeight="1">
      <c r="A66" s="198"/>
      <c r="B66" s="202" t="s">
        <v>703</v>
      </c>
      <c r="C66" s="196"/>
      <c r="D66" s="196"/>
      <c r="E66" s="196"/>
      <c r="F66" s="196"/>
      <c r="G66" s="196"/>
      <c r="H66" s="196"/>
      <c r="I66" s="196"/>
      <c r="J66" s="196"/>
      <c r="K66" s="196"/>
      <c r="L66" s="196"/>
      <c r="M66" s="196"/>
      <c r="N66" s="196"/>
      <c r="O66" s="196"/>
      <c r="P66" s="421" t="e">
        <f t="shared" si="0"/>
        <v>#DIV/0!</v>
      </c>
    </row>
    <row r="67" spans="1:16" ht="24.75" customHeight="1">
      <c r="A67" s="198"/>
      <c r="B67" s="195" t="s">
        <v>1069</v>
      </c>
      <c r="C67" s="196">
        <v>1096.54</v>
      </c>
      <c r="D67" s="196">
        <v>1096.54</v>
      </c>
      <c r="E67" s="196">
        <v>1096.54</v>
      </c>
      <c r="F67" s="196">
        <v>1096.54</v>
      </c>
      <c r="G67" s="196">
        <v>1096.54</v>
      </c>
      <c r="H67" s="196">
        <v>1096.54</v>
      </c>
      <c r="I67" s="196">
        <v>1096.54</v>
      </c>
      <c r="J67" s="196"/>
      <c r="K67" s="196"/>
      <c r="L67" s="196"/>
      <c r="M67" s="196"/>
      <c r="N67" s="196"/>
      <c r="O67" s="196"/>
      <c r="P67" s="421"/>
    </row>
    <row r="68" spans="1:16" ht="22.5" customHeight="1">
      <c r="A68" s="198"/>
      <c r="B68" s="202" t="s">
        <v>1070</v>
      </c>
      <c r="C68" s="196">
        <v>65.22</v>
      </c>
      <c r="D68" s="196">
        <v>65.22</v>
      </c>
      <c r="E68" s="196">
        <v>65.22</v>
      </c>
      <c r="F68" s="196">
        <v>65.22</v>
      </c>
      <c r="G68" s="196">
        <v>65.22</v>
      </c>
      <c r="H68" s="196">
        <v>65.22</v>
      </c>
      <c r="I68" s="196">
        <v>65.22</v>
      </c>
      <c r="J68" s="196"/>
      <c r="K68" s="196"/>
      <c r="L68" s="196"/>
      <c r="M68" s="196"/>
      <c r="N68" s="196"/>
      <c r="O68" s="196"/>
      <c r="P68" s="421">
        <f t="shared" si="0"/>
        <v>0</v>
      </c>
    </row>
    <row r="69" spans="1:16" ht="17.25" customHeight="1">
      <c r="A69" s="198"/>
      <c r="B69" s="201" t="s">
        <v>1071</v>
      </c>
      <c r="C69" s="196">
        <v>558.45</v>
      </c>
      <c r="D69" s="196">
        <v>558.45</v>
      </c>
      <c r="E69" s="196">
        <v>558.45</v>
      </c>
      <c r="F69" s="196">
        <v>558.45</v>
      </c>
      <c r="G69" s="196">
        <v>558.45</v>
      </c>
      <c r="H69" s="196">
        <v>558.45</v>
      </c>
      <c r="I69" s="196">
        <v>558.45</v>
      </c>
      <c r="J69" s="196"/>
      <c r="K69" s="196"/>
      <c r="L69" s="196"/>
      <c r="M69" s="196"/>
      <c r="N69" s="196"/>
      <c r="O69" s="196"/>
      <c r="P69" s="421">
        <f t="shared" si="0"/>
        <v>0</v>
      </c>
    </row>
    <row r="70" spans="1:16" ht="32.25" customHeight="1">
      <c r="A70" s="198"/>
      <c r="B70" s="195" t="s">
        <v>704</v>
      </c>
      <c r="C70" s="196"/>
      <c r="D70" s="196"/>
      <c r="E70" s="196"/>
      <c r="F70" s="196"/>
      <c r="G70" s="196"/>
      <c r="H70" s="196"/>
      <c r="I70" s="196"/>
      <c r="J70" s="196"/>
      <c r="K70" s="196"/>
      <c r="L70" s="196"/>
      <c r="M70" s="196"/>
      <c r="N70" s="196"/>
      <c r="O70" s="196"/>
      <c r="P70" s="421" t="e">
        <f t="shared" si="0"/>
        <v>#DIV/0!</v>
      </c>
    </row>
    <row r="71" spans="1:16" ht="15.75" customHeight="1">
      <c r="A71" s="198"/>
      <c r="B71" s="195" t="s">
        <v>1082</v>
      </c>
      <c r="C71" s="196">
        <v>1644.81</v>
      </c>
      <c r="D71" s="196">
        <v>1644.81</v>
      </c>
      <c r="E71" s="196">
        <v>1644.81</v>
      </c>
      <c r="F71" s="196">
        <v>1644.81</v>
      </c>
      <c r="G71" s="196">
        <v>1644.81</v>
      </c>
      <c r="H71" s="196">
        <v>1644.81</v>
      </c>
      <c r="I71" s="196">
        <v>1644.81</v>
      </c>
      <c r="J71" s="196"/>
      <c r="K71" s="196"/>
      <c r="L71" s="196"/>
      <c r="M71" s="196"/>
      <c r="N71" s="196"/>
      <c r="O71" s="196"/>
      <c r="P71" s="421"/>
    </row>
    <row r="72" spans="1:16" ht="24.75" customHeight="1">
      <c r="A72" s="198"/>
      <c r="B72" s="483" t="s">
        <v>1083</v>
      </c>
      <c r="C72" s="196">
        <v>97.82</v>
      </c>
      <c r="D72" s="196">
        <v>97.82</v>
      </c>
      <c r="E72" s="196">
        <v>97.82</v>
      </c>
      <c r="F72" s="196">
        <v>97.82</v>
      </c>
      <c r="G72" s="196">
        <v>97.82</v>
      </c>
      <c r="H72" s="196">
        <v>97.82</v>
      </c>
      <c r="I72" s="196">
        <v>97.82</v>
      </c>
      <c r="J72" s="196"/>
      <c r="K72" s="196"/>
      <c r="L72" s="196"/>
      <c r="M72" s="196"/>
      <c r="N72" s="196"/>
      <c r="O72" s="196"/>
      <c r="P72" s="421"/>
    </row>
    <row r="73" spans="1:16" ht="15.75" customHeight="1">
      <c r="A73" s="198"/>
      <c r="B73" s="195" t="s">
        <v>1071</v>
      </c>
      <c r="C73" s="196">
        <v>837.67</v>
      </c>
      <c r="D73" s="196">
        <v>837.67</v>
      </c>
      <c r="E73" s="196">
        <v>837.67</v>
      </c>
      <c r="F73" s="196">
        <v>837.67</v>
      </c>
      <c r="G73" s="196">
        <v>837.67</v>
      </c>
      <c r="H73" s="196">
        <v>837.67</v>
      </c>
      <c r="I73" s="196">
        <v>837.67</v>
      </c>
      <c r="J73" s="196"/>
      <c r="K73" s="196"/>
      <c r="L73" s="196"/>
      <c r="M73" s="196"/>
      <c r="N73" s="196"/>
      <c r="O73" s="196"/>
      <c r="P73" s="421"/>
    </row>
    <row r="74" spans="1:16" ht="33" customHeight="1">
      <c r="A74" s="198"/>
      <c r="B74" s="195" t="s">
        <v>1072</v>
      </c>
      <c r="C74" s="196">
        <v>1872.73</v>
      </c>
      <c r="D74" s="196">
        <v>1872.73</v>
      </c>
      <c r="E74" s="196">
        <v>1872.73</v>
      </c>
      <c r="F74" s="196">
        <v>1872.73</v>
      </c>
      <c r="G74" s="196">
        <v>1872.73</v>
      </c>
      <c r="H74" s="196">
        <v>1872.73</v>
      </c>
      <c r="I74" s="196">
        <v>1872.73</v>
      </c>
      <c r="J74" s="196"/>
      <c r="K74" s="196"/>
      <c r="L74" s="196"/>
      <c r="M74" s="196"/>
      <c r="N74" s="196"/>
      <c r="O74" s="196"/>
      <c r="P74" s="421"/>
    </row>
    <row r="75" spans="1:16" ht="33" customHeight="1">
      <c r="A75" s="198"/>
      <c r="B75" s="195" t="s">
        <v>1073</v>
      </c>
      <c r="C75" s="196">
        <v>3745.45</v>
      </c>
      <c r="D75" s="196">
        <v>3745.45</v>
      </c>
      <c r="E75" s="196">
        <v>3745.45</v>
      </c>
      <c r="F75" s="196">
        <v>3745.45</v>
      </c>
      <c r="G75" s="196">
        <v>3745.45</v>
      </c>
      <c r="H75" s="196">
        <v>3745.45</v>
      </c>
      <c r="I75" s="196">
        <v>3745.45</v>
      </c>
      <c r="J75" s="196"/>
      <c r="K75" s="196"/>
      <c r="L75" s="196"/>
      <c r="M75" s="196"/>
      <c r="N75" s="196"/>
      <c r="O75" s="196"/>
      <c r="P75" s="421"/>
    </row>
    <row r="76" spans="1:16" ht="33" customHeight="1">
      <c r="A76" s="198"/>
      <c r="B76" s="195" t="s">
        <v>1074</v>
      </c>
      <c r="C76" s="196"/>
      <c r="D76" s="196"/>
      <c r="E76" s="196"/>
      <c r="F76" s="196"/>
      <c r="G76" s="196"/>
      <c r="H76" s="196"/>
      <c r="I76" s="196"/>
      <c r="J76" s="196"/>
      <c r="K76" s="196"/>
      <c r="L76" s="196"/>
      <c r="M76" s="196"/>
      <c r="N76" s="196"/>
      <c r="O76" s="196"/>
      <c r="P76" s="421"/>
    </row>
    <row r="77" spans="1:16" ht="28.5" customHeight="1">
      <c r="A77" s="198"/>
      <c r="B77" s="195" t="s">
        <v>1075</v>
      </c>
      <c r="C77" s="196">
        <v>2809.09</v>
      </c>
      <c r="D77" s="196">
        <v>2809.09</v>
      </c>
      <c r="E77" s="196">
        <v>2809.09</v>
      </c>
      <c r="F77" s="196">
        <v>2809.09</v>
      </c>
      <c r="G77" s="196">
        <v>2809.09</v>
      </c>
      <c r="H77" s="196">
        <v>2809.09</v>
      </c>
      <c r="I77" s="196">
        <v>2809.09</v>
      </c>
      <c r="J77" s="196"/>
      <c r="K77" s="196"/>
      <c r="L77" s="196"/>
      <c r="M77" s="196"/>
      <c r="N77" s="196"/>
      <c r="O77" s="196"/>
      <c r="P77" s="421"/>
    </row>
    <row r="78" spans="1:16" ht="69" customHeight="1">
      <c r="A78" s="198"/>
      <c r="B78" s="195" t="s">
        <v>1076</v>
      </c>
      <c r="C78" s="196">
        <v>65.22</v>
      </c>
      <c r="D78" s="196">
        <v>65.22</v>
      </c>
      <c r="E78" s="196">
        <v>65.22</v>
      </c>
      <c r="F78" s="196">
        <v>65.22</v>
      </c>
      <c r="G78" s="196">
        <v>65.22</v>
      </c>
      <c r="H78" s="196">
        <v>65.22</v>
      </c>
      <c r="I78" s="196">
        <v>65.22</v>
      </c>
      <c r="J78" s="196"/>
      <c r="K78" s="196"/>
      <c r="L78" s="196"/>
      <c r="M78" s="196"/>
      <c r="N78" s="196"/>
      <c r="O78" s="196"/>
      <c r="P78" s="421"/>
    </row>
    <row r="79" spans="1:16" ht="54" customHeight="1">
      <c r="A79" s="198"/>
      <c r="B79" s="195" t="s">
        <v>1077</v>
      </c>
      <c r="C79" s="196">
        <v>1872.73</v>
      </c>
      <c r="D79" s="196">
        <v>1872.73</v>
      </c>
      <c r="E79" s="196">
        <v>1872.73</v>
      </c>
      <c r="F79" s="196">
        <v>1872.73</v>
      </c>
      <c r="G79" s="196">
        <v>1872.73</v>
      </c>
      <c r="H79" s="196">
        <v>1872.73</v>
      </c>
      <c r="I79" s="196">
        <v>1872.73</v>
      </c>
      <c r="J79" s="196"/>
      <c r="K79" s="196"/>
      <c r="L79" s="196"/>
      <c r="M79" s="196"/>
      <c r="N79" s="196"/>
      <c r="O79" s="196"/>
      <c r="P79" s="421"/>
    </row>
    <row r="80" spans="1:16" ht="30.75" customHeight="1">
      <c r="A80" s="198"/>
      <c r="B80" s="195" t="s">
        <v>1078</v>
      </c>
      <c r="C80" s="196">
        <v>1363.67</v>
      </c>
      <c r="D80" s="196">
        <v>1363.67</v>
      </c>
      <c r="E80" s="196">
        <v>1363.67</v>
      </c>
      <c r="F80" s="196">
        <v>1363.67</v>
      </c>
      <c r="G80" s="196">
        <v>1363.67</v>
      </c>
      <c r="H80" s="196">
        <v>1363.67</v>
      </c>
      <c r="I80" s="196">
        <v>1363.67</v>
      </c>
      <c r="J80" s="196"/>
      <c r="K80" s="196"/>
      <c r="L80" s="196"/>
      <c r="M80" s="196"/>
      <c r="N80" s="196"/>
      <c r="O80" s="196"/>
      <c r="P80" s="421"/>
    </row>
    <row r="81" spans="1:16" ht="27" customHeight="1">
      <c r="A81" s="198"/>
      <c r="B81" s="195" t="s">
        <v>1079</v>
      </c>
      <c r="C81" s="196">
        <v>3636.37</v>
      </c>
      <c r="D81" s="196">
        <v>3636.37</v>
      </c>
      <c r="E81" s="196">
        <v>3636.37</v>
      </c>
      <c r="F81" s="196">
        <v>3636.37</v>
      </c>
      <c r="G81" s="196">
        <v>3636.37</v>
      </c>
      <c r="H81" s="196">
        <v>3636.37</v>
      </c>
      <c r="I81" s="196">
        <v>3636.37</v>
      </c>
      <c r="J81" s="196"/>
      <c r="K81" s="196"/>
      <c r="L81" s="196"/>
      <c r="M81" s="196"/>
      <c r="N81" s="196"/>
      <c r="O81" s="196"/>
      <c r="P81" s="421"/>
    </row>
    <row r="82" spans="1:16" ht="15.75" customHeight="1">
      <c r="A82" s="198"/>
      <c r="B82" s="384" t="s">
        <v>1056</v>
      </c>
      <c r="C82" s="196"/>
      <c r="D82" s="196"/>
      <c r="E82" s="196"/>
      <c r="F82" s="196"/>
      <c r="G82" s="196"/>
      <c r="H82" s="196"/>
      <c r="I82" s="196"/>
      <c r="J82" s="196"/>
      <c r="K82" s="196"/>
      <c r="L82" s="196"/>
      <c r="M82" s="196"/>
      <c r="N82" s="196"/>
      <c r="O82" s="196"/>
      <c r="P82" s="421"/>
    </row>
    <row r="83" spans="1:16" ht="15.75" customHeight="1">
      <c r="A83" s="198"/>
      <c r="B83" s="195" t="s">
        <v>695</v>
      </c>
      <c r="C83" s="196">
        <v>140.96</v>
      </c>
      <c r="D83" s="196">
        <v>140.96</v>
      </c>
      <c r="E83" s="196">
        <v>140.96</v>
      </c>
      <c r="F83" s="196">
        <v>140.96</v>
      </c>
      <c r="G83" s="196">
        <v>140.96</v>
      </c>
      <c r="H83" s="196">
        <v>140.96</v>
      </c>
      <c r="I83" s="196">
        <v>140.96</v>
      </c>
      <c r="J83" s="196"/>
      <c r="K83" s="196"/>
      <c r="L83" s="196"/>
      <c r="M83" s="196"/>
      <c r="N83" s="196"/>
      <c r="O83" s="196"/>
      <c r="P83" s="421"/>
    </row>
    <row r="84" spans="1:16" ht="34.5" customHeight="1">
      <c r="A84" s="198"/>
      <c r="B84" s="195" t="s">
        <v>1057</v>
      </c>
      <c r="C84" s="196">
        <v>1268.66</v>
      </c>
      <c r="D84" s="196">
        <v>1268.66</v>
      </c>
      <c r="E84" s="196">
        <v>1268.66</v>
      </c>
      <c r="F84" s="196">
        <v>1268.66</v>
      </c>
      <c r="G84" s="196">
        <v>1268.66</v>
      </c>
      <c r="H84" s="196">
        <v>1268.66</v>
      </c>
      <c r="I84" s="196">
        <v>1268.66</v>
      </c>
      <c r="J84" s="196"/>
      <c r="K84" s="196"/>
      <c r="L84" s="196"/>
      <c r="M84" s="196"/>
      <c r="N84" s="196"/>
      <c r="O84" s="196"/>
      <c r="P84" s="421"/>
    </row>
    <row r="85" spans="1:16" ht="15.75" customHeight="1">
      <c r="A85" s="198"/>
      <c r="B85" s="195" t="s">
        <v>1058</v>
      </c>
      <c r="C85" s="196"/>
      <c r="D85" s="196"/>
      <c r="E85" s="196"/>
      <c r="F85" s="196"/>
      <c r="G85" s="196"/>
      <c r="H85" s="196"/>
      <c r="I85" s="196"/>
      <c r="J85" s="196"/>
      <c r="K85" s="196"/>
      <c r="L85" s="196"/>
      <c r="M85" s="196"/>
      <c r="N85" s="196"/>
      <c r="O85" s="196"/>
      <c r="P85" s="421"/>
    </row>
    <row r="86" spans="1:16" ht="15.75" customHeight="1">
      <c r="A86" s="198"/>
      <c r="B86" s="195" t="s">
        <v>1059</v>
      </c>
      <c r="C86" s="196"/>
      <c r="D86" s="196"/>
      <c r="E86" s="196"/>
      <c r="F86" s="196"/>
      <c r="G86" s="196"/>
      <c r="H86" s="196"/>
      <c r="I86" s="196"/>
      <c r="J86" s="196"/>
      <c r="K86" s="196"/>
      <c r="L86" s="196"/>
      <c r="M86" s="196"/>
      <c r="N86" s="196"/>
      <c r="O86" s="196"/>
      <c r="P86" s="421"/>
    </row>
    <row r="87" spans="1:16" ht="15.75" customHeight="1">
      <c r="A87" s="198"/>
      <c r="B87" s="195" t="s">
        <v>697</v>
      </c>
      <c r="C87" s="196">
        <v>281.94</v>
      </c>
      <c r="D87" s="196">
        <v>281.94</v>
      </c>
      <c r="E87" s="196">
        <v>281.94</v>
      </c>
      <c r="F87" s="196">
        <v>281.94</v>
      </c>
      <c r="G87" s="196">
        <v>281.94</v>
      </c>
      <c r="H87" s="196">
        <v>281.94</v>
      </c>
      <c r="I87" s="196">
        <v>281.94</v>
      </c>
      <c r="J87" s="196"/>
      <c r="K87" s="196"/>
      <c r="L87" s="196"/>
      <c r="M87" s="196"/>
      <c r="N87" s="196"/>
      <c r="O87" s="196"/>
      <c r="P87" s="421"/>
    </row>
    <row r="88" spans="1:16" ht="15.75" customHeight="1">
      <c r="A88" s="198"/>
      <c r="B88" s="195" t="s">
        <v>698</v>
      </c>
      <c r="C88" s="196">
        <v>8458.24</v>
      </c>
      <c r="D88" s="196">
        <v>8458.24</v>
      </c>
      <c r="E88" s="196">
        <v>8458.24</v>
      </c>
      <c r="F88" s="196">
        <v>8458.24</v>
      </c>
      <c r="G88" s="196">
        <v>8458.24</v>
      </c>
      <c r="H88" s="196">
        <v>8458.24</v>
      </c>
      <c r="I88" s="196">
        <v>8458.24</v>
      </c>
      <c r="J88" s="196"/>
      <c r="K88" s="196"/>
      <c r="L88" s="196"/>
      <c r="M88" s="196"/>
      <c r="N88" s="196"/>
      <c r="O88" s="196"/>
      <c r="P88" s="421"/>
    </row>
    <row r="89" spans="1:16" ht="37.5" customHeight="1">
      <c r="A89" s="198"/>
      <c r="B89" s="195" t="s">
        <v>1084</v>
      </c>
      <c r="C89" s="196"/>
      <c r="D89" s="196"/>
      <c r="E89" s="196"/>
      <c r="F89" s="196"/>
      <c r="G89" s="196"/>
      <c r="H89" s="196"/>
      <c r="I89" s="196"/>
      <c r="J89" s="196"/>
      <c r="K89" s="196"/>
      <c r="L89" s="196"/>
      <c r="M89" s="196"/>
      <c r="N89" s="196"/>
      <c r="O89" s="196"/>
      <c r="P89" s="421"/>
    </row>
    <row r="90" spans="1:16" ht="15.75" customHeight="1">
      <c r="A90" s="198"/>
      <c r="B90" s="195" t="s">
        <v>1080</v>
      </c>
      <c r="C90" s="196">
        <v>166.17</v>
      </c>
      <c r="D90" s="196">
        <v>166.17</v>
      </c>
      <c r="E90" s="196">
        <v>166.17</v>
      </c>
      <c r="F90" s="196">
        <v>166.17</v>
      </c>
      <c r="G90" s="196">
        <v>166.17</v>
      </c>
      <c r="H90" s="196">
        <v>166.17</v>
      </c>
      <c r="I90" s="196">
        <v>166.17</v>
      </c>
      <c r="J90" s="196"/>
      <c r="K90" s="196"/>
      <c r="L90" s="196"/>
      <c r="M90" s="196"/>
      <c r="N90" s="196"/>
      <c r="O90" s="196"/>
      <c r="P90" s="421"/>
    </row>
    <row r="91" spans="1:16" ht="15.75" customHeight="1">
      <c r="A91" s="198"/>
      <c r="B91" s="195" t="s">
        <v>1060</v>
      </c>
      <c r="C91" s="196">
        <v>1495.49</v>
      </c>
      <c r="D91" s="196">
        <v>1495.49</v>
      </c>
      <c r="E91" s="196">
        <v>1495.49</v>
      </c>
      <c r="F91" s="196">
        <v>1495.49</v>
      </c>
      <c r="G91" s="196">
        <v>1495.49</v>
      </c>
      <c r="H91" s="196">
        <v>1495.49</v>
      </c>
      <c r="I91" s="196">
        <v>1495.49</v>
      </c>
      <c r="J91" s="196"/>
      <c r="K91" s="196"/>
      <c r="L91" s="196"/>
      <c r="M91" s="196"/>
      <c r="N91" s="196"/>
      <c r="O91" s="196"/>
      <c r="P91" s="421"/>
    </row>
    <row r="92" spans="1:16" ht="36" customHeight="1">
      <c r="A92" s="198"/>
      <c r="B92" s="195" t="s">
        <v>1081</v>
      </c>
      <c r="C92" s="196">
        <v>335.16</v>
      </c>
      <c r="D92" s="196">
        <v>335.16</v>
      </c>
      <c r="E92" s="196">
        <v>335.16</v>
      </c>
      <c r="F92" s="196">
        <v>335.16</v>
      </c>
      <c r="G92" s="196">
        <v>335.16</v>
      </c>
      <c r="H92" s="196">
        <v>335.16</v>
      </c>
      <c r="I92" s="196">
        <v>335.16</v>
      </c>
      <c r="J92" s="196"/>
      <c r="K92" s="196"/>
      <c r="L92" s="196"/>
      <c r="M92" s="196"/>
      <c r="N92" s="196"/>
      <c r="O92" s="196"/>
      <c r="P92" s="421"/>
    </row>
    <row r="93" spans="1:16" ht="46.5" customHeight="1">
      <c r="A93" s="198"/>
      <c r="B93" s="195" t="s">
        <v>1061</v>
      </c>
      <c r="C93" s="196"/>
      <c r="D93" s="196"/>
      <c r="E93" s="196"/>
      <c r="F93" s="196"/>
      <c r="G93" s="196"/>
      <c r="H93" s="196"/>
      <c r="I93" s="196"/>
      <c r="J93" s="196"/>
      <c r="K93" s="196"/>
      <c r="L93" s="196"/>
      <c r="M93" s="196"/>
      <c r="N93" s="196"/>
      <c r="O93" s="196"/>
      <c r="P93" s="421"/>
    </row>
    <row r="94" spans="1:16" ht="15.75" customHeight="1">
      <c r="A94" s="198"/>
      <c r="B94" s="195" t="s">
        <v>700</v>
      </c>
      <c r="C94" s="196"/>
      <c r="D94" s="196"/>
      <c r="E94" s="196"/>
      <c r="F94" s="196"/>
      <c r="G94" s="196"/>
      <c r="H94" s="196"/>
      <c r="I94" s="196"/>
      <c r="J94" s="196"/>
      <c r="K94" s="196"/>
      <c r="L94" s="196"/>
      <c r="M94" s="196"/>
      <c r="N94" s="196"/>
      <c r="O94" s="196"/>
      <c r="P94" s="421"/>
    </row>
    <row r="95" spans="1:16" ht="30" customHeight="1">
      <c r="A95" s="198"/>
      <c r="B95" s="195" t="s">
        <v>701</v>
      </c>
      <c r="C95" s="196">
        <v>128.15</v>
      </c>
      <c r="D95" s="196">
        <v>128.15</v>
      </c>
      <c r="E95" s="196">
        <v>128.15</v>
      </c>
      <c r="F95" s="196">
        <v>128.15</v>
      </c>
      <c r="G95" s="196">
        <v>128.15</v>
      </c>
      <c r="H95" s="196">
        <v>128.15</v>
      </c>
      <c r="I95" s="196">
        <v>128.15</v>
      </c>
      <c r="J95" s="196"/>
      <c r="K95" s="196"/>
      <c r="L95" s="196"/>
      <c r="M95" s="196"/>
      <c r="N95" s="196"/>
      <c r="O95" s="196"/>
      <c r="P95" s="421"/>
    </row>
    <row r="96" spans="1:16" ht="15.75" customHeight="1">
      <c r="A96" s="198"/>
      <c r="B96" s="195" t="s">
        <v>702</v>
      </c>
      <c r="C96" s="196">
        <v>128.15</v>
      </c>
      <c r="D96" s="196">
        <v>128.15</v>
      </c>
      <c r="E96" s="196">
        <v>128.15</v>
      </c>
      <c r="F96" s="196">
        <v>128.15</v>
      </c>
      <c r="G96" s="196">
        <v>128.15</v>
      </c>
      <c r="H96" s="196">
        <v>128.15</v>
      </c>
      <c r="I96" s="196">
        <v>128.15</v>
      </c>
      <c r="J96" s="196"/>
      <c r="K96" s="196"/>
      <c r="L96" s="196"/>
      <c r="M96" s="196"/>
      <c r="N96" s="196"/>
      <c r="O96" s="196"/>
      <c r="P96" s="421"/>
    </row>
    <row r="97" spans="1:16" ht="32.25" customHeight="1">
      <c r="A97" s="198"/>
      <c r="B97" s="195" t="s">
        <v>1085</v>
      </c>
      <c r="C97" s="196">
        <v>4590.06</v>
      </c>
      <c r="D97" s="196">
        <v>4590.06</v>
      </c>
      <c r="E97" s="196">
        <v>4590.06</v>
      </c>
      <c r="F97" s="196">
        <v>4590.06</v>
      </c>
      <c r="G97" s="196">
        <v>4590.06</v>
      </c>
      <c r="H97" s="196">
        <v>4590.06</v>
      </c>
      <c r="I97" s="196">
        <v>4590.06</v>
      </c>
      <c r="J97" s="196"/>
      <c r="K97" s="196"/>
      <c r="L97" s="196"/>
      <c r="M97" s="196"/>
      <c r="N97" s="196"/>
      <c r="O97" s="196"/>
      <c r="P97" s="421"/>
    </row>
    <row r="98" spans="1:16" ht="15.75" customHeight="1">
      <c r="A98" s="198"/>
      <c r="B98" s="195" t="s">
        <v>1063</v>
      </c>
      <c r="C98" s="196">
        <v>3278.62</v>
      </c>
      <c r="D98" s="196">
        <v>3278.62</v>
      </c>
      <c r="E98" s="196">
        <v>3278.62</v>
      </c>
      <c r="F98" s="196">
        <v>3278.62</v>
      </c>
      <c r="G98" s="196">
        <v>3278.62</v>
      </c>
      <c r="H98" s="196">
        <v>3278.62</v>
      </c>
      <c r="I98" s="196">
        <v>3278.62</v>
      </c>
      <c r="J98" s="196"/>
      <c r="K98" s="196"/>
      <c r="L98" s="196"/>
      <c r="M98" s="196"/>
      <c r="N98" s="196"/>
      <c r="O98" s="196"/>
      <c r="P98" s="421"/>
    </row>
    <row r="99" spans="1:16" ht="15.75" customHeight="1">
      <c r="A99" s="198"/>
      <c r="B99" s="482" t="s">
        <v>1064</v>
      </c>
      <c r="C99" s="196">
        <v>1634.63</v>
      </c>
      <c r="D99" s="196">
        <v>1634.63</v>
      </c>
      <c r="E99" s="196">
        <v>1634.63</v>
      </c>
      <c r="F99" s="196">
        <v>1634.63</v>
      </c>
      <c r="G99" s="196">
        <v>1634.63</v>
      </c>
      <c r="H99" s="196">
        <v>1634.63</v>
      </c>
      <c r="I99" s="196">
        <v>1634.63</v>
      </c>
      <c r="J99" s="196"/>
      <c r="K99" s="196"/>
      <c r="L99" s="196"/>
      <c r="M99" s="196"/>
      <c r="N99" s="196"/>
      <c r="O99" s="196"/>
      <c r="P99" s="421"/>
    </row>
    <row r="100" spans="1:16" ht="15.75" customHeight="1">
      <c r="A100" s="198"/>
      <c r="B100" s="195" t="s">
        <v>1065</v>
      </c>
      <c r="C100" s="196">
        <v>5487.86</v>
      </c>
      <c r="D100" s="196">
        <v>5487.86</v>
      </c>
      <c r="E100" s="196">
        <v>5487.86</v>
      </c>
      <c r="F100" s="196">
        <v>5487.86</v>
      </c>
      <c r="G100" s="196">
        <v>5487.86</v>
      </c>
      <c r="H100" s="196">
        <v>5487.86</v>
      </c>
      <c r="I100" s="196">
        <v>5487.86</v>
      </c>
      <c r="J100" s="196"/>
      <c r="K100" s="196"/>
      <c r="L100" s="196"/>
      <c r="M100" s="196"/>
      <c r="N100" s="196"/>
      <c r="O100" s="196"/>
      <c r="P100" s="421"/>
    </row>
    <row r="101" spans="1:16" ht="15.75" customHeight="1">
      <c r="A101" s="198"/>
      <c r="B101" s="195" t="s">
        <v>1066</v>
      </c>
      <c r="C101" s="196">
        <v>4337.84</v>
      </c>
      <c r="D101" s="196">
        <v>4337.84</v>
      </c>
      <c r="E101" s="196">
        <v>4337.84</v>
      </c>
      <c r="F101" s="196">
        <v>4337.84</v>
      </c>
      <c r="G101" s="196">
        <v>4337.84</v>
      </c>
      <c r="H101" s="196">
        <v>4337.84</v>
      </c>
      <c r="I101" s="196">
        <v>4337.84</v>
      </c>
      <c r="J101" s="196"/>
      <c r="K101" s="196"/>
      <c r="L101" s="196"/>
      <c r="M101" s="196"/>
      <c r="N101" s="196"/>
      <c r="O101" s="196"/>
      <c r="P101" s="421"/>
    </row>
    <row r="102" spans="1:16" ht="15.75" customHeight="1">
      <c r="A102" s="198"/>
      <c r="B102" s="201" t="s">
        <v>1067</v>
      </c>
      <c r="C102" s="196">
        <v>3699.48</v>
      </c>
      <c r="D102" s="196">
        <v>3699.48</v>
      </c>
      <c r="E102" s="196">
        <v>3699.48</v>
      </c>
      <c r="F102" s="196">
        <v>3699.48</v>
      </c>
      <c r="G102" s="196">
        <v>3699.48</v>
      </c>
      <c r="H102" s="196">
        <v>3699.48</v>
      </c>
      <c r="I102" s="196">
        <v>3699.48</v>
      </c>
      <c r="J102" s="196"/>
      <c r="K102" s="196"/>
      <c r="L102" s="196"/>
      <c r="M102" s="196"/>
      <c r="N102" s="196"/>
      <c r="O102" s="196"/>
      <c r="P102" s="421"/>
    </row>
    <row r="103" spans="1:16" ht="15.75" customHeight="1">
      <c r="A103" s="198"/>
      <c r="B103" s="201" t="s">
        <v>1068</v>
      </c>
      <c r="C103" s="196">
        <v>893.7</v>
      </c>
      <c r="D103" s="196">
        <v>893.7</v>
      </c>
      <c r="E103" s="196">
        <v>893.7</v>
      </c>
      <c r="F103" s="196">
        <v>893.7</v>
      </c>
      <c r="G103" s="196">
        <v>893.7</v>
      </c>
      <c r="H103" s="196">
        <v>893.7</v>
      </c>
      <c r="I103" s="196">
        <v>893.7</v>
      </c>
      <c r="J103" s="196"/>
      <c r="K103" s="196"/>
      <c r="L103" s="196"/>
      <c r="M103" s="196"/>
      <c r="N103" s="196"/>
      <c r="O103" s="196"/>
      <c r="P103" s="421"/>
    </row>
    <row r="104" spans="1:16" ht="36" customHeight="1">
      <c r="A104" s="198"/>
      <c r="B104" s="187" t="s">
        <v>705</v>
      </c>
      <c r="C104" s="200"/>
      <c r="D104" s="200"/>
      <c r="E104" s="200"/>
      <c r="F104" s="200"/>
      <c r="G104" s="200"/>
      <c r="H104" s="200"/>
      <c r="I104" s="200"/>
      <c r="J104" s="200"/>
      <c r="K104" s="200"/>
      <c r="L104" s="200"/>
      <c r="M104" s="200"/>
      <c r="N104" s="200"/>
      <c r="O104" s="200"/>
      <c r="P104" s="421"/>
    </row>
    <row r="105" spans="1:16" ht="37.5" customHeight="1">
      <c r="A105" s="198"/>
      <c r="B105" s="195" t="s">
        <v>706</v>
      </c>
      <c r="C105" s="196">
        <v>5049.93</v>
      </c>
      <c r="D105" s="196">
        <v>5049.93</v>
      </c>
      <c r="E105" s="196">
        <v>5049.93</v>
      </c>
      <c r="F105" s="196">
        <v>5049.93</v>
      </c>
      <c r="G105" s="188">
        <v>5049.93</v>
      </c>
      <c r="H105" s="188">
        <v>5049.93</v>
      </c>
      <c r="I105" s="188">
        <v>5049.93</v>
      </c>
      <c r="J105" s="188"/>
      <c r="K105" s="188"/>
      <c r="L105" s="188"/>
      <c r="M105" s="188"/>
      <c r="N105" s="188"/>
      <c r="O105" s="188"/>
      <c r="P105" s="421">
        <f t="shared" si="0"/>
        <v>0</v>
      </c>
    </row>
    <row r="106" spans="1:16" ht="36.75" customHeight="1">
      <c r="A106" s="198"/>
      <c r="B106" s="195" t="s">
        <v>707</v>
      </c>
      <c r="C106" s="196">
        <v>2525.81</v>
      </c>
      <c r="D106" s="196">
        <v>2525.81</v>
      </c>
      <c r="E106" s="196">
        <v>2525.81</v>
      </c>
      <c r="F106" s="196">
        <v>2525.81</v>
      </c>
      <c r="G106" s="188">
        <v>2525.81</v>
      </c>
      <c r="H106" s="188">
        <v>2525.81</v>
      </c>
      <c r="I106" s="188">
        <v>2525.81</v>
      </c>
      <c r="J106" s="188"/>
      <c r="K106" s="188"/>
      <c r="L106" s="188"/>
      <c r="M106" s="188"/>
      <c r="N106" s="188"/>
      <c r="O106" s="188"/>
      <c r="P106" s="421">
        <f t="shared" si="0"/>
        <v>0</v>
      </c>
    </row>
    <row r="107" spans="1:16" ht="49.5" customHeight="1">
      <c r="A107" s="198"/>
      <c r="B107" s="195" t="s">
        <v>708</v>
      </c>
      <c r="C107" s="196">
        <v>2525.81</v>
      </c>
      <c r="D107" s="196">
        <v>2525.81</v>
      </c>
      <c r="E107" s="196">
        <v>2525.81</v>
      </c>
      <c r="F107" s="196">
        <v>2525.81</v>
      </c>
      <c r="G107" s="188">
        <v>2525.81</v>
      </c>
      <c r="H107" s="188">
        <v>2525.81</v>
      </c>
      <c r="I107" s="188">
        <v>2525.81</v>
      </c>
      <c r="J107" s="188"/>
      <c r="K107" s="188"/>
      <c r="L107" s="188"/>
      <c r="M107" s="188"/>
      <c r="N107" s="188"/>
      <c r="O107" s="188"/>
      <c r="P107" s="421">
        <f t="shared" si="0"/>
        <v>0</v>
      </c>
    </row>
    <row r="108" spans="1:16" ht="50.25" customHeight="1">
      <c r="A108" s="198"/>
      <c r="B108" s="195" t="s">
        <v>769</v>
      </c>
      <c r="C108" s="196">
        <v>176.52</v>
      </c>
      <c r="D108" s="196">
        <v>176.52</v>
      </c>
      <c r="E108" s="196">
        <v>176.52</v>
      </c>
      <c r="F108" s="196">
        <v>176.52</v>
      </c>
      <c r="G108" s="188">
        <v>176.52</v>
      </c>
      <c r="H108" s="188">
        <v>176.52</v>
      </c>
      <c r="I108" s="188">
        <v>176.52</v>
      </c>
      <c r="J108" s="188"/>
      <c r="K108" s="188"/>
      <c r="L108" s="188"/>
      <c r="M108" s="188"/>
      <c r="N108" s="188"/>
      <c r="O108" s="188"/>
      <c r="P108" s="421">
        <f t="shared" si="0"/>
        <v>0</v>
      </c>
    </row>
    <row r="109" spans="1:16" ht="38.25" customHeight="1">
      <c r="A109" s="198"/>
      <c r="B109" s="195" t="s">
        <v>770</v>
      </c>
      <c r="C109" s="196">
        <v>201.64</v>
      </c>
      <c r="D109" s="196">
        <v>201.64</v>
      </c>
      <c r="E109" s="196">
        <v>201.64</v>
      </c>
      <c r="F109" s="196">
        <v>201.64</v>
      </c>
      <c r="G109" s="188">
        <v>201.64</v>
      </c>
      <c r="H109" s="188">
        <v>201.64</v>
      </c>
      <c r="I109" s="188">
        <v>201.64</v>
      </c>
      <c r="J109" s="188"/>
      <c r="K109" s="188"/>
      <c r="L109" s="188"/>
      <c r="M109" s="188"/>
      <c r="N109" s="188"/>
      <c r="O109" s="188"/>
      <c r="P109" s="421">
        <f t="shared" si="0"/>
        <v>0</v>
      </c>
    </row>
    <row r="110" spans="1:16" ht="15.75">
      <c r="A110" s="198"/>
      <c r="B110" s="195" t="s">
        <v>709</v>
      </c>
      <c r="C110" s="196">
        <v>4544.94</v>
      </c>
      <c r="D110" s="196">
        <v>4544.94</v>
      </c>
      <c r="E110" s="196">
        <v>4544.94</v>
      </c>
      <c r="F110" s="196">
        <v>4544.94</v>
      </c>
      <c r="G110" s="188">
        <v>4544.94</v>
      </c>
      <c r="H110" s="188">
        <v>4544.94</v>
      </c>
      <c r="I110" s="188">
        <v>4544.94</v>
      </c>
      <c r="J110" s="188"/>
      <c r="K110" s="188"/>
      <c r="L110" s="188"/>
      <c r="M110" s="188"/>
      <c r="N110" s="188"/>
      <c r="O110" s="188"/>
      <c r="P110" s="421">
        <f t="shared" si="0"/>
        <v>0</v>
      </c>
    </row>
    <row r="111" spans="1:16" ht="15.75">
      <c r="A111" s="198"/>
      <c r="B111" s="190"/>
      <c r="C111" s="200"/>
      <c r="D111" s="200"/>
      <c r="E111" s="200"/>
      <c r="F111" s="200"/>
      <c r="G111" s="200"/>
      <c r="H111" s="200"/>
      <c r="I111" s="200"/>
      <c r="J111" s="200"/>
      <c r="K111" s="200"/>
      <c r="L111" s="200"/>
      <c r="M111" s="200"/>
      <c r="N111" s="200"/>
      <c r="O111" s="200"/>
      <c r="P111" s="421"/>
    </row>
    <row r="112" spans="1:16" ht="25.5" customHeight="1">
      <c r="A112" s="198"/>
      <c r="B112" s="204" t="s">
        <v>710</v>
      </c>
      <c r="C112" s="200"/>
      <c r="D112" s="200"/>
      <c r="E112" s="200"/>
      <c r="F112" s="200"/>
      <c r="G112" s="200"/>
      <c r="H112" s="200"/>
      <c r="I112" s="200"/>
      <c r="J112" s="200"/>
      <c r="K112" s="200"/>
      <c r="L112" s="200"/>
      <c r="M112" s="200"/>
      <c r="N112" s="200"/>
      <c r="O112" s="200"/>
      <c r="P112" s="421"/>
    </row>
    <row r="113" spans="1:16" ht="24" customHeight="1">
      <c r="A113" s="198"/>
      <c r="B113" s="195" t="s">
        <v>711</v>
      </c>
      <c r="C113" s="196">
        <v>641.98</v>
      </c>
      <c r="D113" s="196">
        <v>641.98</v>
      </c>
      <c r="E113" s="196">
        <v>641.98</v>
      </c>
      <c r="F113" s="196">
        <v>641.98</v>
      </c>
      <c r="G113" s="188">
        <v>641.98</v>
      </c>
      <c r="H113" s="188">
        <v>641.98</v>
      </c>
      <c r="I113" s="188">
        <v>641.98</v>
      </c>
      <c r="J113" s="188"/>
      <c r="K113" s="188"/>
      <c r="L113" s="188"/>
      <c r="M113" s="188"/>
      <c r="N113" s="188"/>
      <c r="O113" s="188"/>
      <c r="P113" s="421">
        <f aca="true" t="shared" si="1" ref="P113:P172">O113/C113*100</f>
        <v>0</v>
      </c>
    </row>
    <row r="114" spans="1:16" ht="29.25" customHeight="1">
      <c r="A114" s="198"/>
      <c r="B114" s="195" t="s">
        <v>712</v>
      </c>
      <c r="C114" s="196">
        <v>359.98</v>
      </c>
      <c r="D114" s="196">
        <v>359.98</v>
      </c>
      <c r="E114" s="196">
        <v>359.98</v>
      </c>
      <c r="F114" s="196">
        <v>359.98</v>
      </c>
      <c r="G114" s="188">
        <v>359.98</v>
      </c>
      <c r="H114" s="188">
        <v>359.98</v>
      </c>
      <c r="I114" s="188">
        <v>359.98</v>
      </c>
      <c r="J114" s="188"/>
      <c r="K114" s="188"/>
      <c r="L114" s="188"/>
      <c r="M114" s="188"/>
      <c r="N114" s="188"/>
      <c r="O114" s="188"/>
      <c r="P114" s="421">
        <f t="shared" si="1"/>
        <v>0</v>
      </c>
    </row>
    <row r="115" spans="1:16" ht="26.25" customHeight="1">
      <c r="A115" s="198"/>
      <c r="B115" s="195" t="s">
        <v>713</v>
      </c>
      <c r="C115" s="196">
        <v>1155</v>
      </c>
      <c r="D115" s="196">
        <v>1155</v>
      </c>
      <c r="E115" s="196">
        <v>1155</v>
      </c>
      <c r="F115" s="196">
        <v>1155</v>
      </c>
      <c r="G115" s="188">
        <v>1155</v>
      </c>
      <c r="H115" s="188">
        <v>1155</v>
      </c>
      <c r="I115" s="188">
        <v>1155</v>
      </c>
      <c r="J115" s="188"/>
      <c r="K115" s="188"/>
      <c r="L115" s="188"/>
      <c r="M115" s="188"/>
      <c r="N115" s="188"/>
      <c r="O115" s="188"/>
      <c r="P115" s="421">
        <f t="shared" si="1"/>
        <v>0</v>
      </c>
    </row>
    <row r="116" spans="1:16" ht="25.5" customHeight="1">
      <c r="A116" s="198"/>
      <c r="B116" s="195" t="s">
        <v>714</v>
      </c>
      <c r="C116" s="196">
        <v>821.98</v>
      </c>
      <c r="D116" s="196">
        <v>821.98</v>
      </c>
      <c r="E116" s="196">
        <v>821.98</v>
      </c>
      <c r="F116" s="196">
        <v>821.98</v>
      </c>
      <c r="G116" s="188">
        <v>821.98</v>
      </c>
      <c r="H116" s="188">
        <v>821.98</v>
      </c>
      <c r="I116" s="188">
        <v>821.98</v>
      </c>
      <c r="J116" s="188"/>
      <c r="K116" s="188"/>
      <c r="L116" s="188"/>
      <c r="M116" s="188"/>
      <c r="N116" s="188"/>
      <c r="O116" s="188"/>
      <c r="P116" s="421">
        <f t="shared" si="1"/>
        <v>0</v>
      </c>
    </row>
    <row r="117" spans="1:16" ht="35.25" customHeight="1">
      <c r="A117" s="198"/>
      <c r="B117" s="195" t="s">
        <v>715</v>
      </c>
      <c r="C117" s="196">
        <v>8165.85</v>
      </c>
      <c r="D117" s="196">
        <v>8165.85</v>
      </c>
      <c r="E117" s="196">
        <v>8165.85</v>
      </c>
      <c r="F117" s="196">
        <v>8165.85</v>
      </c>
      <c r="G117" s="188">
        <v>8165.85</v>
      </c>
      <c r="H117" s="188">
        <v>8165.85</v>
      </c>
      <c r="I117" s="188">
        <v>8165.85</v>
      </c>
      <c r="J117" s="188"/>
      <c r="K117" s="188"/>
      <c r="L117" s="188"/>
      <c r="M117" s="188"/>
      <c r="N117" s="188"/>
      <c r="O117" s="188"/>
      <c r="P117" s="421">
        <f t="shared" si="1"/>
        <v>0</v>
      </c>
    </row>
    <row r="118" spans="1:16" ht="30.75" customHeight="1">
      <c r="A118" s="198"/>
      <c r="B118" s="195" t="s">
        <v>1089</v>
      </c>
      <c r="C118" s="196">
        <v>12250.7</v>
      </c>
      <c r="D118" s="196">
        <v>12250.7</v>
      </c>
      <c r="E118" s="196">
        <v>12250.7</v>
      </c>
      <c r="F118" s="196">
        <v>12250.7</v>
      </c>
      <c r="G118" s="188">
        <v>12250.7</v>
      </c>
      <c r="H118" s="188">
        <v>12250.7</v>
      </c>
      <c r="I118" s="188">
        <v>12250.7</v>
      </c>
      <c r="J118" s="188"/>
      <c r="K118" s="188"/>
      <c r="L118" s="188"/>
      <c r="M118" s="188"/>
      <c r="N118" s="188"/>
      <c r="O118" s="188"/>
      <c r="P118" s="421">
        <f t="shared" si="1"/>
        <v>0</v>
      </c>
    </row>
    <row r="119" spans="1:16" ht="15.75">
      <c r="A119" s="198"/>
      <c r="B119" s="195" t="s">
        <v>716</v>
      </c>
      <c r="C119" s="196">
        <v>63.32</v>
      </c>
      <c r="D119" s="196">
        <v>63.32</v>
      </c>
      <c r="E119" s="196">
        <v>63.32</v>
      </c>
      <c r="F119" s="196">
        <v>63.32</v>
      </c>
      <c r="G119" s="188">
        <v>63.32</v>
      </c>
      <c r="H119" s="188">
        <v>63.32</v>
      </c>
      <c r="I119" s="188">
        <v>63.32</v>
      </c>
      <c r="J119" s="188"/>
      <c r="K119" s="188"/>
      <c r="L119" s="188"/>
      <c r="M119" s="188"/>
      <c r="N119" s="188"/>
      <c r="O119" s="188"/>
      <c r="P119" s="421">
        <f t="shared" si="1"/>
        <v>0</v>
      </c>
    </row>
    <row r="120" spans="1:16" ht="15.75">
      <c r="A120" s="198"/>
      <c r="B120" s="190"/>
      <c r="C120" s="200"/>
      <c r="D120" s="200"/>
      <c r="E120" s="200"/>
      <c r="F120" s="200"/>
      <c r="G120" s="200"/>
      <c r="H120" s="200"/>
      <c r="I120" s="200"/>
      <c r="J120" s="200"/>
      <c r="K120" s="200"/>
      <c r="L120" s="200"/>
      <c r="M120" s="200"/>
      <c r="N120" s="200"/>
      <c r="O120" s="200"/>
      <c r="P120" s="421"/>
    </row>
    <row r="121" spans="1:16" ht="25.5" customHeight="1">
      <c r="A121" s="198"/>
      <c r="B121" s="191" t="s">
        <v>717</v>
      </c>
      <c r="C121" s="200"/>
      <c r="D121" s="200"/>
      <c r="E121" s="200"/>
      <c r="F121" s="200"/>
      <c r="G121" s="200"/>
      <c r="H121" s="200"/>
      <c r="I121" s="200"/>
      <c r="J121" s="200"/>
      <c r="K121" s="200"/>
      <c r="L121" s="200"/>
      <c r="M121" s="200"/>
      <c r="N121" s="200"/>
      <c r="O121" s="200"/>
      <c r="P121" s="421"/>
    </row>
    <row r="122" spans="1:16" ht="36.75" customHeight="1">
      <c r="A122" s="198"/>
      <c r="B122" s="195" t="s">
        <v>718</v>
      </c>
      <c r="C122" s="196">
        <v>1633.2</v>
      </c>
      <c r="D122" s="196">
        <v>1633.2</v>
      </c>
      <c r="E122" s="196">
        <v>1633.2</v>
      </c>
      <c r="F122" s="196">
        <v>1633.2</v>
      </c>
      <c r="G122" s="188">
        <v>1633.2</v>
      </c>
      <c r="H122" s="188">
        <v>1633.2</v>
      </c>
      <c r="I122" s="188">
        <v>1633.2</v>
      </c>
      <c r="J122" s="188"/>
      <c r="K122" s="188"/>
      <c r="L122" s="188"/>
      <c r="M122" s="188"/>
      <c r="N122" s="188"/>
      <c r="O122" s="188"/>
      <c r="P122" s="421">
        <f t="shared" si="1"/>
        <v>0</v>
      </c>
    </row>
    <row r="123" spans="1:16" ht="34.5" customHeight="1">
      <c r="A123" s="198"/>
      <c r="B123" s="195" t="s">
        <v>719</v>
      </c>
      <c r="C123" s="196">
        <v>7851.69</v>
      </c>
      <c r="D123" s="196">
        <v>7851.69</v>
      </c>
      <c r="E123" s="196">
        <v>7851.69</v>
      </c>
      <c r="F123" s="196">
        <v>7851.69</v>
      </c>
      <c r="G123" s="188">
        <v>7851.69</v>
      </c>
      <c r="H123" s="188">
        <v>7851.69</v>
      </c>
      <c r="I123" s="188">
        <v>7851.69</v>
      </c>
      <c r="J123" s="188"/>
      <c r="K123" s="188"/>
      <c r="L123" s="188"/>
      <c r="M123" s="188"/>
      <c r="N123" s="188"/>
      <c r="O123" s="188"/>
      <c r="P123" s="421">
        <f t="shared" si="1"/>
        <v>0</v>
      </c>
    </row>
    <row r="124" spans="1:16" ht="27.75" customHeight="1">
      <c r="A124" s="198"/>
      <c r="B124" s="195" t="s">
        <v>720</v>
      </c>
      <c r="C124" s="196">
        <v>3969.31</v>
      </c>
      <c r="D124" s="196">
        <v>3969.31</v>
      </c>
      <c r="E124" s="196">
        <v>3969.31</v>
      </c>
      <c r="F124" s="196">
        <v>3969.31</v>
      </c>
      <c r="G124" s="188">
        <v>3969.31</v>
      </c>
      <c r="H124" s="188">
        <v>3969.31</v>
      </c>
      <c r="I124" s="188">
        <v>3969.31</v>
      </c>
      <c r="J124" s="188"/>
      <c r="K124" s="188"/>
      <c r="L124" s="188"/>
      <c r="M124" s="188"/>
      <c r="N124" s="188"/>
      <c r="O124" s="188"/>
      <c r="P124" s="421">
        <f t="shared" si="1"/>
        <v>0</v>
      </c>
    </row>
    <row r="125" spans="1:16" ht="20.25" customHeight="1">
      <c r="A125" s="198"/>
      <c r="B125" s="195" t="s">
        <v>721</v>
      </c>
      <c r="C125" s="196">
        <v>2503.01</v>
      </c>
      <c r="D125" s="196">
        <v>2503.01</v>
      </c>
      <c r="E125" s="196">
        <v>2503.01</v>
      </c>
      <c r="F125" s="196">
        <v>2503.01</v>
      </c>
      <c r="G125" s="188">
        <v>2503.01</v>
      </c>
      <c r="H125" s="188">
        <v>2503.01</v>
      </c>
      <c r="I125" s="188">
        <v>2503.01</v>
      </c>
      <c r="J125" s="188"/>
      <c r="K125" s="188"/>
      <c r="L125" s="188"/>
      <c r="M125" s="188"/>
      <c r="N125" s="188"/>
      <c r="O125" s="188"/>
      <c r="P125" s="421">
        <f t="shared" si="1"/>
        <v>0</v>
      </c>
    </row>
    <row r="126" spans="1:16" ht="37.5" customHeight="1">
      <c r="A126" s="198"/>
      <c r="B126" s="195" t="s">
        <v>722</v>
      </c>
      <c r="C126" s="196">
        <v>2503.01</v>
      </c>
      <c r="D126" s="196">
        <v>2503.01</v>
      </c>
      <c r="E126" s="196">
        <v>2503.01</v>
      </c>
      <c r="F126" s="196">
        <v>2503.01</v>
      </c>
      <c r="G126" s="188">
        <v>2503.01</v>
      </c>
      <c r="H126" s="188">
        <v>2503.01</v>
      </c>
      <c r="I126" s="188">
        <v>2503.01</v>
      </c>
      <c r="J126" s="188"/>
      <c r="K126" s="188"/>
      <c r="L126" s="188"/>
      <c r="M126" s="188"/>
      <c r="N126" s="188"/>
      <c r="O126" s="188"/>
      <c r="P126" s="421">
        <f t="shared" si="1"/>
        <v>0</v>
      </c>
    </row>
    <row r="127" spans="1:16" ht="30.75" customHeight="1">
      <c r="A127" s="198"/>
      <c r="B127" s="195" t="s">
        <v>723</v>
      </c>
      <c r="C127" s="196">
        <v>268.11</v>
      </c>
      <c r="D127" s="196">
        <v>268.11</v>
      </c>
      <c r="E127" s="196">
        <v>268.11</v>
      </c>
      <c r="F127" s="196">
        <v>268.11</v>
      </c>
      <c r="G127" s="188">
        <v>268.11</v>
      </c>
      <c r="H127" s="188">
        <v>268.11</v>
      </c>
      <c r="I127" s="188">
        <v>268.11</v>
      </c>
      <c r="J127" s="188"/>
      <c r="K127" s="188"/>
      <c r="L127" s="188"/>
      <c r="M127" s="188"/>
      <c r="N127" s="188"/>
      <c r="O127" s="188"/>
      <c r="P127" s="421">
        <f t="shared" si="1"/>
        <v>0</v>
      </c>
    </row>
    <row r="128" spans="1:16" ht="30.75">
      <c r="A128" s="198"/>
      <c r="B128" s="205" t="s">
        <v>724</v>
      </c>
      <c r="C128" s="196">
        <v>3.16</v>
      </c>
      <c r="D128" s="196">
        <v>3.16</v>
      </c>
      <c r="E128" s="196">
        <v>3.16</v>
      </c>
      <c r="F128" s="196">
        <v>3.16</v>
      </c>
      <c r="G128" s="188">
        <v>3.16</v>
      </c>
      <c r="H128" s="188">
        <v>3.16</v>
      </c>
      <c r="I128" s="188">
        <v>3.16</v>
      </c>
      <c r="J128" s="188"/>
      <c r="K128" s="188"/>
      <c r="L128" s="188"/>
      <c r="M128" s="188"/>
      <c r="N128" s="188"/>
      <c r="O128" s="188"/>
      <c r="P128" s="421">
        <f t="shared" si="1"/>
        <v>0</v>
      </c>
    </row>
    <row r="129" spans="1:16" ht="37.5" customHeight="1">
      <c r="A129" s="198"/>
      <c r="B129" s="190" t="s">
        <v>725</v>
      </c>
      <c r="C129" s="196">
        <v>1.34</v>
      </c>
      <c r="D129" s="196">
        <v>1.34</v>
      </c>
      <c r="E129" s="196">
        <v>1.34</v>
      </c>
      <c r="F129" s="196">
        <v>1.34</v>
      </c>
      <c r="G129" s="188">
        <v>1.34</v>
      </c>
      <c r="H129" s="188">
        <v>1.34</v>
      </c>
      <c r="I129" s="188">
        <v>1.34</v>
      </c>
      <c r="J129" s="188"/>
      <c r="K129" s="188"/>
      <c r="L129" s="188"/>
      <c r="M129" s="188"/>
      <c r="N129" s="188"/>
      <c r="O129" s="188"/>
      <c r="P129" s="421">
        <f t="shared" si="1"/>
        <v>0</v>
      </c>
    </row>
    <row r="130" spans="1:16" ht="30.75">
      <c r="A130" s="198"/>
      <c r="B130" s="205" t="s">
        <v>726</v>
      </c>
      <c r="C130" s="196">
        <v>0.22</v>
      </c>
      <c r="D130" s="196">
        <v>0.22</v>
      </c>
      <c r="E130" s="196">
        <v>0.22</v>
      </c>
      <c r="F130" s="196">
        <v>0.22</v>
      </c>
      <c r="G130" s="188">
        <v>0.22</v>
      </c>
      <c r="H130" s="188">
        <v>0.22</v>
      </c>
      <c r="I130" s="188">
        <v>0.22</v>
      </c>
      <c r="J130" s="188"/>
      <c r="K130" s="188"/>
      <c r="L130" s="188"/>
      <c r="M130" s="188"/>
      <c r="N130" s="188"/>
      <c r="O130" s="188"/>
      <c r="P130" s="421">
        <f t="shared" si="1"/>
        <v>0</v>
      </c>
    </row>
    <row r="131" spans="1:16" ht="15.75">
      <c r="A131" s="198"/>
      <c r="B131" s="190" t="s">
        <v>727</v>
      </c>
      <c r="C131" s="196">
        <v>2.68</v>
      </c>
      <c r="D131" s="196">
        <v>2.68</v>
      </c>
      <c r="E131" s="196">
        <v>2.68</v>
      </c>
      <c r="F131" s="196">
        <v>2.68</v>
      </c>
      <c r="G131" s="188">
        <v>2.68</v>
      </c>
      <c r="H131" s="188">
        <v>2.68</v>
      </c>
      <c r="I131" s="188">
        <v>2.68</v>
      </c>
      <c r="J131" s="188"/>
      <c r="K131" s="188"/>
      <c r="L131" s="188"/>
      <c r="M131" s="188"/>
      <c r="N131" s="188"/>
      <c r="O131" s="188"/>
      <c r="P131" s="421">
        <f t="shared" si="1"/>
        <v>0</v>
      </c>
    </row>
    <row r="132" spans="1:16" ht="15.75">
      <c r="A132" s="198"/>
      <c r="B132" s="190" t="s">
        <v>728</v>
      </c>
      <c r="C132" s="194">
        <v>7.65</v>
      </c>
      <c r="D132" s="194">
        <v>7.65</v>
      </c>
      <c r="E132" s="194">
        <v>7.65</v>
      </c>
      <c r="F132" s="194">
        <v>7.65</v>
      </c>
      <c r="G132" s="194">
        <v>7.65</v>
      </c>
      <c r="H132" s="194">
        <v>7.65</v>
      </c>
      <c r="I132" s="194">
        <v>7.65</v>
      </c>
      <c r="J132" s="194"/>
      <c r="K132" s="194"/>
      <c r="L132" s="194"/>
      <c r="M132" s="194"/>
      <c r="N132" s="194"/>
      <c r="O132" s="194"/>
      <c r="P132" s="421">
        <f t="shared" si="1"/>
        <v>0</v>
      </c>
    </row>
    <row r="133" spans="1:16" ht="28.5" customHeight="1">
      <c r="A133" s="198"/>
      <c r="B133" s="190" t="s">
        <v>729</v>
      </c>
      <c r="C133" s="194">
        <v>2.14</v>
      </c>
      <c r="D133" s="194">
        <v>2.14</v>
      </c>
      <c r="E133" s="194">
        <v>2.14</v>
      </c>
      <c r="F133" s="194">
        <v>2.14</v>
      </c>
      <c r="G133" s="194">
        <v>2.14</v>
      </c>
      <c r="H133" s="194">
        <v>2.14</v>
      </c>
      <c r="I133" s="194">
        <v>2.14</v>
      </c>
      <c r="J133" s="194"/>
      <c r="K133" s="194"/>
      <c r="L133" s="194"/>
      <c r="M133" s="194"/>
      <c r="N133" s="194"/>
      <c r="O133" s="194"/>
      <c r="P133" s="421">
        <f t="shared" si="1"/>
        <v>0</v>
      </c>
    </row>
    <row r="134" spans="1:16" ht="30" customHeight="1">
      <c r="A134" s="198"/>
      <c r="B134" s="205" t="s">
        <v>730</v>
      </c>
      <c r="C134" s="206">
        <v>2.43</v>
      </c>
      <c r="D134" s="206">
        <v>2.43</v>
      </c>
      <c r="E134" s="206">
        <v>2.43</v>
      </c>
      <c r="F134" s="206">
        <v>2.43</v>
      </c>
      <c r="G134" s="206">
        <v>2.43</v>
      </c>
      <c r="H134" s="206">
        <v>2.43</v>
      </c>
      <c r="I134" s="206">
        <v>2.43</v>
      </c>
      <c r="J134" s="206"/>
      <c r="K134" s="206"/>
      <c r="L134" s="206"/>
      <c r="M134" s="206"/>
      <c r="N134" s="206"/>
      <c r="O134" s="206"/>
      <c r="P134" s="421">
        <f t="shared" si="1"/>
        <v>0</v>
      </c>
    </row>
    <row r="135" spans="1:16" ht="22.5" customHeight="1">
      <c r="A135" s="198"/>
      <c r="B135" s="205" t="s">
        <v>731</v>
      </c>
      <c r="C135" s="206">
        <v>6.19</v>
      </c>
      <c r="D135" s="206">
        <v>6.19</v>
      </c>
      <c r="E135" s="206">
        <v>6.19</v>
      </c>
      <c r="F135" s="206">
        <v>6.19</v>
      </c>
      <c r="G135" s="206">
        <v>6.19</v>
      </c>
      <c r="H135" s="206">
        <v>6.19</v>
      </c>
      <c r="I135" s="206">
        <v>6.19</v>
      </c>
      <c r="J135" s="206"/>
      <c r="K135" s="206"/>
      <c r="L135" s="206"/>
      <c r="M135" s="206"/>
      <c r="N135" s="206"/>
      <c r="O135" s="206"/>
      <c r="P135" s="421">
        <f t="shared" si="1"/>
        <v>0</v>
      </c>
    </row>
    <row r="136" spans="1:16" ht="17.25" customHeight="1">
      <c r="A136" s="198"/>
      <c r="B136" s="205" t="s">
        <v>732</v>
      </c>
      <c r="C136" s="206">
        <v>2.68</v>
      </c>
      <c r="D136" s="206">
        <v>2.68</v>
      </c>
      <c r="E136" s="206">
        <v>2.68</v>
      </c>
      <c r="F136" s="206">
        <v>2.68</v>
      </c>
      <c r="G136" s="206">
        <v>2.68</v>
      </c>
      <c r="H136" s="206">
        <v>2.68</v>
      </c>
      <c r="I136" s="206">
        <v>2.68</v>
      </c>
      <c r="J136" s="206"/>
      <c r="K136" s="206"/>
      <c r="L136" s="206"/>
      <c r="M136" s="206"/>
      <c r="N136" s="206"/>
      <c r="O136" s="206"/>
      <c r="P136" s="421">
        <f t="shared" si="1"/>
        <v>0</v>
      </c>
    </row>
    <row r="137" spans="1:16" ht="33" customHeight="1">
      <c r="A137" s="198"/>
      <c r="B137" s="205" t="s">
        <v>733</v>
      </c>
      <c r="C137" s="206">
        <v>348.52</v>
      </c>
      <c r="D137" s="206">
        <v>348.52</v>
      </c>
      <c r="E137" s="206">
        <v>348.52</v>
      </c>
      <c r="F137" s="206">
        <v>348.52</v>
      </c>
      <c r="G137" s="206">
        <v>348.52</v>
      </c>
      <c r="H137" s="206">
        <v>348.52</v>
      </c>
      <c r="I137" s="206">
        <v>348.52</v>
      </c>
      <c r="J137" s="206"/>
      <c r="K137" s="206"/>
      <c r="L137" s="206"/>
      <c r="M137" s="206"/>
      <c r="N137" s="206"/>
      <c r="O137" s="206"/>
      <c r="P137" s="421">
        <f t="shared" si="1"/>
        <v>0</v>
      </c>
    </row>
    <row r="138" spans="1:16" ht="34.5" customHeight="1">
      <c r="A138" s="198"/>
      <c r="B138" s="205" t="s">
        <v>734</v>
      </c>
      <c r="C138" s="206">
        <v>749.48</v>
      </c>
      <c r="D138" s="206">
        <v>749.48</v>
      </c>
      <c r="E138" s="206">
        <v>749.48</v>
      </c>
      <c r="F138" s="206">
        <v>749.48</v>
      </c>
      <c r="G138" s="206">
        <v>749.48</v>
      </c>
      <c r="H138" s="206">
        <v>749.48</v>
      </c>
      <c r="I138" s="206">
        <v>749.48</v>
      </c>
      <c r="J138" s="206"/>
      <c r="K138" s="206"/>
      <c r="L138" s="206"/>
      <c r="M138" s="206"/>
      <c r="N138" s="206"/>
      <c r="O138" s="206"/>
      <c r="P138" s="421">
        <f t="shared" si="1"/>
        <v>0</v>
      </c>
    </row>
    <row r="139" spans="1:16" ht="35.25" customHeight="1">
      <c r="A139" s="198"/>
      <c r="B139" s="205" t="s">
        <v>735</v>
      </c>
      <c r="C139" s="206">
        <v>677.21</v>
      </c>
      <c r="D139" s="206">
        <v>677.21</v>
      </c>
      <c r="E139" s="206">
        <v>677.21</v>
      </c>
      <c r="F139" s="206">
        <v>677.21</v>
      </c>
      <c r="G139" s="206">
        <v>677.21</v>
      </c>
      <c r="H139" s="206">
        <v>677.21</v>
      </c>
      <c r="I139" s="206">
        <v>677.21</v>
      </c>
      <c r="J139" s="206"/>
      <c r="K139" s="206"/>
      <c r="L139" s="206"/>
      <c r="M139" s="206"/>
      <c r="N139" s="206"/>
      <c r="O139" s="206"/>
      <c r="P139" s="421">
        <f t="shared" si="1"/>
        <v>0</v>
      </c>
    </row>
    <row r="140" spans="1:16" ht="35.25" customHeight="1">
      <c r="A140" s="198"/>
      <c r="B140" s="205" t="s">
        <v>736</v>
      </c>
      <c r="C140" s="206">
        <v>20937.84</v>
      </c>
      <c r="D140" s="206">
        <v>20937.84</v>
      </c>
      <c r="E140" s="206">
        <v>20937.84</v>
      </c>
      <c r="F140" s="206">
        <v>20937.84</v>
      </c>
      <c r="G140" s="206">
        <v>20937.84</v>
      </c>
      <c r="H140" s="206">
        <v>20937.84</v>
      </c>
      <c r="I140" s="206">
        <v>20937.84</v>
      </c>
      <c r="J140" s="206"/>
      <c r="K140" s="206"/>
      <c r="L140" s="206"/>
      <c r="M140" s="206"/>
      <c r="N140" s="206"/>
      <c r="O140" s="206"/>
      <c r="P140" s="421">
        <f t="shared" si="1"/>
        <v>0</v>
      </c>
    </row>
    <row r="141" spans="1:16" ht="35.25" customHeight="1">
      <c r="A141" s="198"/>
      <c r="B141" s="205" t="s">
        <v>737</v>
      </c>
      <c r="C141" s="206">
        <v>7851.69</v>
      </c>
      <c r="D141" s="206">
        <v>7851.69</v>
      </c>
      <c r="E141" s="206">
        <v>7851.69</v>
      </c>
      <c r="F141" s="206">
        <v>7851.69</v>
      </c>
      <c r="G141" s="206">
        <v>7851.69</v>
      </c>
      <c r="H141" s="206">
        <v>7851.69</v>
      </c>
      <c r="I141" s="206">
        <v>7851.69</v>
      </c>
      <c r="J141" s="206"/>
      <c r="K141" s="206"/>
      <c r="L141" s="206"/>
      <c r="M141" s="206"/>
      <c r="N141" s="206"/>
      <c r="O141" s="206"/>
      <c r="P141" s="421">
        <f t="shared" si="1"/>
        <v>0</v>
      </c>
    </row>
    <row r="142" spans="1:16" ht="33.75" customHeight="1">
      <c r="A142" s="198"/>
      <c r="B142" s="205" t="s">
        <v>738</v>
      </c>
      <c r="C142" s="206">
        <v>20937.84</v>
      </c>
      <c r="D142" s="206">
        <v>20937.84</v>
      </c>
      <c r="E142" s="206">
        <v>20937.84</v>
      </c>
      <c r="F142" s="206">
        <v>20937.84</v>
      </c>
      <c r="G142" s="206">
        <v>20937.84</v>
      </c>
      <c r="H142" s="206">
        <v>20937.84</v>
      </c>
      <c r="I142" s="206">
        <v>20937.84</v>
      </c>
      <c r="J142" s="206"/>
      <c r="K142" s="206"/>
      <c r="L142" s="206"/>
      <c r="M142" s="206"/>
      <c r="N142" s="206"/>
      <c r="O142" s="206"/>
      <c r="P142" s="421">
        <f t="shared" si="1"/>
        <v>0</v>
      </c>
    </row>
    <row r="143" spans="1:16" ht="30.75">
      <c r="A143" s="198"/>
      <c r="B143" s="205" t="s">
        <v>739</v>
      </c>
      <c r="C143" s="206">
        <v>4163.78</v>
      </c>
      <c r="D143" s="206">
        <v>4163.78</v>
      </c>
      <c r="E143" s="206">
        <v>4163.78</v>
      </c>
      <c r="F143" s="206">
        <v>4163.78</v>
      </c>
      <c r="G143" s="206">
        <v>4163.78</v>
      </c>
      <c r="H143" s="206">
        <v>4163.78</v>
      </c>
      <c r="I143" s="206">
        <v>4163.78</v>
      </c>
      <c r="J143" s="206"/>
      <c r="K143" s="206"/>
      <c r="L143" s="206"/>
      <c r="M143" s="206"/>
      <c r="N143" s="206"/>
      <c r="O143" s="206"/>
      <c r="P143" s="421">
        <f t="shared" si="1"/>
        <v>0</v>
      </c>
    </row>
    <row r="144" spans="1:16" ht="15.75">
      <c r="A144" s="198"/>
      <c r="B144" s="205"/>
      <c r="C144" s="194"/>
      <c r="D144" s="194"/>
      <c r="E144" s="194"/>
      <c r="F144" s="194"/>
      <c r="G144" s="194"/>
      <c r="H144" s="194"/>
      <c r="I144" s="194"/>
      <c r="J144" s="194"/>
      <c r="K144" s="194"/>
      <c r="L144" s="194"/>
      <c r="M144" s="194"/>
      <c r="N144" s="194"/>
      <c r="O144" s="194"/>
      <c r="P144" s="421"/>
    </row>
    <row r="145" spans="1:16" ht="18.75" customHeight="1">
      <c r="A145" s="198"/>
      <c r="B145" s="191" t="s">
        <v>740</v>
      </c>
      <c r="C145" s="194"/>
      <c r="D145" s="194"/>
      <c r="E145" s="194"/>
      <c r="F145" s="194"/>
      <c r="G145" s="194"/>
      <c r="H145" s="194"/>
      <c r="I145" s="194"/>
      <c r="J145" s="194"/>
      <c r="K145" s="194"/>
      <c r="L145" s="194"/>
      <c r="M145" s="194"/>
      <c r="N145" s="194"/>
      <c r="O145" s="194"/>
      <c r="P145" s="421"/>
    </row>
    <row r="146" spans="1:16" ht="48.75" customHeight="1">
      <c r="A146" s="198"/>
      <c r="B146" s="207" t="s">
        <v>741</v>
      </c>
      <c r="C146" s="206">
        <v>93.24</v>
      </c>
      <c r="D146" s="206">
        <v>93.24</v>
      </c>
      <c r="E146" s="206">
        <v>93.24</v>
      </c>
      <c r="F146" s="206">
        <v>93.24</v>
      </c>
      <c r="G146" s="206">
        <v>93.24</v>
      </c>
      <c r="H146" s="206">
        <v>93.24</v>
      </c>
      <c r="I146" s="206">
        <v>93.24</v>
      </c>
      <c r="J146" s="206"/>
      <c r="K146" s="206"/>
      <c r="L146" s="206"/>
      <c r="M146" s="206"/>
      <c r="N146" s="206"/>
      <c r="O146" s="206"/>
      <c r="P146" s="421">
        <f t="shared" si="1"/>
        <v>0</v>
      </c>
    </row>
    <row r="147" spans="1:16" ht="29.25" customHeight="1">
      <c r="A147" s="198"/>
      <c r="B147" s="195" t="s">
        <v>742</v>
      </c>
      <c r="C147" s="196">
        <v>68.34</v>
      </c>
      <c r="D147" s="196">
        <v>68.34</v>
      </c>
      <c r="E147" s="196">
        <v>68.34</v>
      </c>
      <c r="F147" s="196">
        <v>68.34</v>
      </c>
      <c r="G147" s="196">
        <v>68.34</v>
      </c>
      <c r="H147" s="196">
        <v>68.34</v>
      </c>
      <c r="I147" s="196">
        <v>68.34</v>
      </c>
      <c r="J147" s="196"/>
      <c r="K147" s="196"/>
      <c r="L147" s="196"/>
      <c r="M147" s="196"/>
      <c r="N147" s="196"/>
      <c r="O147" s="196"/>
      <c r="P147" s="421">
        <f t="shared" si="1"/>
        <v>0</v>
      </c>
    </row>
    <row r="148" spans="1:16" ht="28.5" customHeight="1">
      <c r="A148" s="198"/>
      <c r="B148" s="208" t="s">
        <v>743</v>
      </c>
      <c r="C148" s="196"/>
      <c r="D148" s="196"/>
      <c r="E148" s="196"/>
      <c r="F148" s="196"/>
      <c r="G148" s="196"/>
      <c r="H148" s="196"/>
      <c r="I148" s="196"/>
      <c r="J148" s="196"/>
      <c r="K148" s="196"/>
      <c r="L148" s="196"/>
      <c r="M148" s="196"/>
      <c r="N148" s="196"/>
      <c r="O148" s="196"/>
      <c r="P148" s="421"/>
    </row>
    <row r="149" spans="1:16" ht="28.5" customHeight="1">
      <c r="A149" s="198"/>
      <c r="B149" s="207" t="s">
        <v>744</v>
      </c>
      <c r="C149" s="196">
        <v>407</v>
      </c>
      <c r="D149" s="196">
        <v>407</v>
      </c>
      <c r="E149" s="196">
        <v>407</v>
      </c>
      <c r="F149" s="196">
        <v>407</v>
      </c>
      <c r="G149" s="196">
        <v>407</v>
      </c>
      <c r="H149" s="196">
        <v>407</v>
      </c>
      <c r="I149" s="196">
        <v>407</v>
      </c>
      <c r="J149" s="196"/>
      <c r="K149" s="196"/>
      <c r="L149" s="196"/>
      <c r="M149" s="196"/>
      <c r="N149" s="196"/>
      <c r="O149" s="196"/>
      <c r="P149" s="421">
        <f t="shared" si="1"/>
        <v>0</v>
      </c>
    </row>
    <row r="150" spans="1:16" ht="45" customHeight="1">
      <c r="A150" s="198"/>
      <c r="B150" s="207" t="s">
        <v>745</v>
      </c>
      <c r="C150" s="196">
        <v>208.17</v>
      </c>
      <c r="D150" s="196">
        <v>208.17</v>
      </c>
      <c r="E150" s="196">
        <v>208.17</v>
      </c>
      <c r="F150" s="196">
        <v>208.17</v>
      </c>
      <c r="G150" s="196">
        <v>208.17</v>
      </c>
      <c r="H150" s="196">
        <v>208.17</v>
      </c>
      <c r="I150" s="196">
        <v>208.17</v>
      </c>
      <c r="J150" s="196"/>
      <c r="K150" s="196"/>
      <c r="L150" s="196"/>
      <c r="M150" s="196"/>
      <c r="N150" s="196"/>
      <c r="O150" s="196"/>
      <c r="P150" s="421">
        <f t="shared" si="1"/>
        <v>0</v>
      </c>
    </row>
    <row r="151" spans="1:16" ht="40.5" customHeight="1">
      <c r="A151" s="198"/>
      <c r="B151" s="207" t="s">
        <v>746</v>
      </c>
      <c r="C151" s="203">
        <v>5602.24</v>
      </c>
      <c r="D151" s="203">
        <v>5602.24</v>
      </c>
      <c r="E151" s="203">
        <v>5602.24</v>
      </c>
      <c r="F151" s="203">
        <v>5602.24</v>
      </c>
      <c r="G151" s="203">
        <v>5602.24</v>
      </c>
      <c r="H151" s="203">
        <v>5602.24</v>
      </c>
      <c r="I151" s="203">
        <v>5602.24</v>
      </c>
      <c r="J151" s="203"/>
      <c r="K151" s="203"/>
      <c r="L151" s="203"/>
      <c r="M151" s="203"/>
      <c r="N151" s="203"/>
      <c r="O151" s="203"/>
      <c r="P151" s="421">
        <f t="shared" si="1"/>
        <v>0</v>
      </c>
    </row>
    <row r="152" spans="1:16" ht="26.25" customHeight="1">
      <c r="A152" s="198"/>
      <c r="B152" s="207" t="s">
        <v>747</v>
      </c>
      <c r="C152" s="196">
        <v>256.34</v>
      </c>
      <c r="D152" s="196">
        <v>256.34</v>
      </c>
      <c r="E152" s="196">
        <v>256.34</v>
      </c>
      <c r="F152" s="196">
        <v>256.34</v>
      </c>
      <c r="G152" s="196">
        <v>256.34</v>
      </c>
      <c r="H152" s="196">
        <v>256.34</v>
      </c>
      <c r="I152" s="196">
        <v>256.34</v>
      </c>
      <c r="J152" s="196"/>
      <c r="K152" s="196"/>
      <c r="L152" s="196"/>
      <c r="M152" s="196"/>
      <c r="N152" s="196"/>
      <c r="O152" s="196"/>
      <c r="P152" s="421">
        <f t="shared" si="1"/>
        <v>0</v>
      </c>
    </row>
    <row r="153" spans="1:16" ht="29.25" customHeight="1">
      <c r="A153" s="198"/>
      <c r="B153" s="207" t="s">
        <v>748</v>
      </c>
      <c r="C153" s="196">
        <v>442.77</v>
      </c>
      <c r="D153" s="196">
        <v>442.77</v>
      </c>
      <c r="E153" s="196">
        <v>442.77</v>
      </c>
      <c r="F153" s="196">
        <v>442.77</v>
      </c>
      <c r="G153" s="196">
        <v>442.77</v>
      </c>
      <c r="H153" s="196">
        <v>442.77</v>
      </c>
      <c r="I153" s="196">
        <v>442.77</v>
      </c>
      <c r="J153" s="196"/>
      <c r="K153" s="196"/>
      <c r="L153" s="196"/>
      <c r="M153" s="196"/>
      <c r="N153" s="196"/>
      <c r="O153" s="196"/>
      <c r="P153" s="421">
        <f t="shared" si="1"/>
        <v>0</v>
      </c>
    </row>
    <row r="154" spans="1:16" ht="27" customHeight="1">
      <c r="A154" s="198"/>
      <c r="B154" s="207" t="s">
        <v>749</v>
      </c>
      <c r="C154" s="196">
        <v>1028.48</v>
      </c>
      <c r="D154" s="196">
        <v>1028.48</v>
      </c>
      <c r="E154" s="196">
        <v>1028.48</v>
      </c>
      <c r="F154" s="196">
        <v>1028.48</v>
      </c>
      <c r="G154" s="196">
        <v>1028.48</v>
      </c>
      <c r="H154" s="196">
        <v>1028.48</v>
      </c>
      <c r="I154" s="196">
        <v>1028.48</v>
      </c>
      <c r="J154" s="196"/>
      <c r="K154" s="196"/>
      <c r="L154" s="196"/>
      <c r="M154" s="196"/>
      <c r="N154" s="196"/>
      <c r="O154" s="196"/>
      <c r="P154" s="421">
        <f t="shared" si="1"/>
        <v>0</v>
      </c>
    </row>
    <row r="155" spans="1:16" ht="40.5" customHeight="1">
      <c r="A155" s="198"/>
      <c r="B155" s="195" t="s">
        <v>750</v>
      </c>
      <c r="C155" s="196">
        <v>4033.13</v>
      </c>
      <c r="D155" s="196">
        <v>4033.13</v>
      </c>
      <c r="E155" s="196">
        <v>4033.13</v>
      </c>
      <c r="F155" s="196">
        <v>4033.13</v>
      </c>
      <c r="G155" s="196">
        <v>4033.13</v>
      </c>
      <c r="H155" s="196">
        <v>4033.13</v>
      </c>
      <c r="I155" s="196">
        <v>4033.13</v>
      </c>
      <c r="J155" s="196"/>
      <c r="K155" s="196"/>
      <c r="L155" s="196"/>
      <c r="M155" s="196"/>
      <c r="N155" s="196"/>
      <c r="O155" s="196"/>
      <c r="P155" s="421">
        <f t="shared" si="1"/>
        <v>0</v>
      </c>
    </row>
    <row r="156" spans="1:16" ht="39" customHeight="1">
      <c r="A156" s="198"/>
      <c r="B156" s="207" t="s">
        <v>751</v>
      </c>
      <c r="C156" s="203">
        <v>407</v>
      </c>
      <c r="D156" s="203">
        <v>407</v>
      </c>
      <c r="E156" s="203">
        <v>407</v>
      </c>
      <c r="F156" s="203">
        <v>407</v>
      </c>
      <c r="G156" s="203">
        <v>407</v>
      </c>
      <c r="H156" s="203">
        <v>407</v>
      </c>
      <c r="I156" s="203">
        <v>407</v>
      </c>
      <c r="J156" s="203"/>
      <c r="K156" s="203"/>
      <c r="L156" s="203"/>
      <c r="M156" s="203"/>
      <c r="N156" s="203"/>
      <c r="O156" s="203"/>
      <c r="P156" s="421">
        <f t="shared" si="1"/>
        <v>0</v>
      </c>
    </row>
    <row r="157" spans="1:16" ht="30">
      <c r="A157" s="198"/>
      <c r="B157" s="207" t="s">
        <v>752</v>
      </c>
      <c r="C157" s="203">
        <v>256.34</v>
      </c>
      <c r="D157" s="203">
        <v>256.34</v>
      </c>
      <c r="E157" s="203">
        <v>256.34</v>
      </c>
      <c r="F157" s="203">
        <v>256.34</v>
      </c>
      <c r="G157" s="203">
        <v>256.34</v>
      </c>
      <c r="H157" s="203">
        <v>256.34</v>
      </c>
      <c r="I157" s="203">
        <v>256.34</v>
      </c>
      <c r="J157" s="203"/>
      <c r="K157" s="203"/>
      <c r="L157" s="203"/>
      <c r="M157" s="203"/>
      <c r="N157" s="203"/>
      <c r="O157" s="203"/>
      <c r="P157" s="421">
        <f t="shared" si="1"/>
        <v>0</v>
      </c>
    </row>
    <row r="158" spans="1:16" ht="39.75" customHeight="1">
      <c r="A158" s="198"/>
      <c r="B158" s="208" t="s">
        <v>753</v>
      </c>
      <c r="C158" s="196"/>
      <c r="D158" s="196"/>
      <c r="E158" s="196"/>
      <c r="F158" s="196"/>
      <c r="G158" s="196"/>
      <c r="H158" s="196"/>
      <c r="I158" s="196"/>
      <c r="J158" s="196"/>
      <c r="K158" s="196"/>
      <c r="L158" s="196"/>
      <c r="M158" s="196"/>
      <c r="N158" s="196"/>
      <c r="O158" s="196"/>
      <c r="P158" s="421"/>
    </row>
    <row r="159" spans="1:16" ht="35.25" customHeight="1">
      <c r="A159" s="198"/>
      <c r="B159" s="195" t="s">
        <v>1086</v>
      </c>
      <c r="C159" s="196">
        <v>2802.67</v>
      </c>
      <c r="D159" s="196">
        <v>2802.67</v>
      </c>
      <c r="E159" s="196">
        <v>2802.67</v>
      </c>
      <c r="F159" s="196">
        <v>2802.67</v>
      </c>
      <c r="G159" s="196">
        <v>2802.67</v>
      </c>
      <c r="H159" s="196">
        <v>2802.67</v>
      </c>
      <c r="I159" s="196">
        <v>2802.67</v>
      </c>
      <c r="J159" s="196"/>
      <c r="K159" s="196"/>
      <c r="L159" s="196"/>
      <c r="M159" s="196"/>
      <c r="N159" s="196"/>
      <c r="O159" s="196"/>
      <c r="P159" s="421">
        <f t="shared" si="1"/>
        <v>0</v>
      </c>
    </row>
    <row r="160" spans="1:16" ht="41.25" customHeight="1">
      <c r="A160" s="198"/>
      <c r="B160" s="207" t="s">
        <v>754</v>
      </c>
      <c r="C160" s="196">
        <v>407</v>
      </c>
      <c r="D160" s="196">
        <v>407</v>
      </c>
      <c r="E160" s="196">
        <v>407</v>
      </c>
      <c r="F160" s="196">
        <v>407</v>
      </c>
      <c r="G160" s="196">
        <v>407</v>
      </c>
      <c r="H160" s="196">
        <v>407</v>
      </c>
      <c r="I160" s="196">
        <v>407</v>
      </c>
      <c r="J160" s="196"/>
      <c r="K160" s="196"/>
      <c r="L160" s="196"/>
      <c r="M160" s="196"/>
      <c r="N160" s="196"/>
      <c r="O160" s="196"/>
      <c r="P160" s="421">
        <f t="shared" si="1"/>
        <v>0</v>
      </c>
    </row>
    <row r="161" spans="1:16" ht="39" customHeight="1">
      <c r="A161" s="198"/>
      <c r="B161" s="207" t="s">
        <v>1087</v>
      </c>
      <c r="C161" s="196">
        <v>256.34</v>
      </c>
      <c r="D161" s="196">
        <v>256.34</v>
      </c>
      <c r="E161" s="196">
        <v>256.34</v>
      </c>
      <c r="F161" s="196">
        <v>256.34</v>
      </c>
      <c r="G161" s="196">
        <v>256.34</v>
      </c>
      <c r="H161" s="196">
        <v>256.34</v>
      </c>
      <c r="I161" s="196">
        <v>256.34</v>
      </c>
      <c r="J161" s="196"/>
      <c r="K161" s="196"/>
      <c r="L161" s="196"/>
      <c r="M161" s="196"/>
      <c r="N161" s="196"/>
      <c r="O161" s="196"/>
      <c r="P161" s="421">
        <f t="shared" si="1"/>
        <v>0</v>
      </c>
    </row>
    <row r="162" spans="1:16" ht="41.25" customHeight="1">
      <c r="A162" s="198"/>
      <c r="B162" s="207" t="s">
        <v>1088</v>
      </c>
      <c r="C162" s="203">
        <v>5838.42</v>
      </c>
      <c r="D162" s="203">
        <v>5838.42</v>
      </c>
      <c r="E162" s="203">
        <v>5838.42</v>
      </c>
      <c r="F162" s="203">
        <v>5838.42</v>
      </c>
      <c r="G162" s="203">
        <v>5838.42</v>
      </c>
      <c r="H162" s="203">
        <v>5838.42</v>
      </c>
      <c r="I162" s="203">
        <v>5838.42</v>
      </c>
      <c r="J162" s="209"/>
      <c r="K162" s="209"/>
      <c r="L162" s="209"/>
      <c r="M162" s="209"/>
      <c r="N162" s="209"/>
      <c r="O162" s="209"/>
      <c r="P162" s="421">
        <f t="shared" si="1"/>
        <v>0</v>
      </c>
    </row>
    <row r="163" spans="1:16" ht="29.25" customHeight="1">
      <c r="A163" s="198"/>
      <c r="B163" s="207" t="s">
        <v>755</v>
      </c>
      <c r="C163" s="196">
        <v>466.06</v>
      </c>
      <c r="D163" s="196">
        <v>466.06</v>
      </c>
      <c r="E163" s="196">
        <v>466.06</v>
      </c>
      <c r="F163" s="196">
        <v>466.06</v>
      </c>
      <c r="G163" s="196">
        <v>466.06</v>
      </c>
      <c r="H163" s="196">
        <v>466.06</v>
      </c>
      <c r="I163" s="196">
        <v>466.06</v>
      </c>
      <c r="J163" s="196"/>
      <c r="K163" s="196"/>
      <c r="L163" s="196"/>
      <c r="M163" s="196"/>
      <c r="N163" s="196"/>
      <c r="O163" s="196"/>
      <c r="P163" s="421">
        <f t="shared" si="1"/>
        <v>0</v>
      </c>
    </row>
    <row r="164" spans="1:16" ht="27" customHeight="1">
      <c r="A164" s="198"/>
      <c r="B164" s="208" t="s">
        <v>756</v>
      </c>
      <c r="C164" s="196"/>
      <c r="D164" s="196"/>
      <c r="E164" s="196"/>
      <c r="F164" s="196"/>
      <c r="G164" s="196"/>
      <c r="H164" s="196"/>
      <c r="I164" s="196"/>
      <c r="J164" s="196"/>
      <c r="K164" s="196"/>
      <c r="L164" s="196"/>
      <c r="M164" s="196"/>
      <c r="N164" s="196"/>
      <c r="O164" s="196"/>
      <c r="P164" s="421"/>
    </row>
    <row r="165" spans="1:16" ht="36.75" customHeight="1">
      <c r="A165" s="198"/>
      <c r="B165" s="207" t="s">
        <v>757</v>
      </c>
      <c r="C165" s="196">
        <v>256.34</v>
      </c>
      <c r="D165" s="196">
        <v>256.34</v>
      </c>
      <c r="E165" s="196">
        <v>256.34</v>
      </c>
      <c r="F165" s="196">
        <v>256.34</v>
      </c>
      <c r="G165" s="196">
        <v>256.34</v>
      </c>
      <c r="H165" s="196">
        <v>256.34</v>
      </c>
      <c r="I165" s="196">
        <v>256.34</v>
      </c>
      <c r="J165" s="196"/>
      <c r="K165" s="196"/>
      <c r="L165" s="196"/>
      <c r="M165" s="196"/>
      <c r="N165" s="196"/>
      <c r="O165" s="196"/>
      <c r="P165" s="421"/>
    </row>
    <row r="166" spans="1:16" ht="43.5" customHeight="1">
      <c r="A166" s="198"/>
      <c r="B166" s="207" t="s">
        <v>758</v>
      </c>
      <c r="C166" s="196">
        <v>407</v>
      </c>
      <c r="D166" s="196">
        <v>407</v>
      </c>
      <c r="E166" s="196">
        <v>407</v>
      </c>
      <c r="F166" s="196">
        <v>407</v>
      </c>
      <c r="G166" s="196">
        <v>407</v>
      </c>
      <c r="H166" s="196">
        <v>407</v>
      </c>
      <c r="I166" s="196">
        <v>407</v>
      </c>
      <c r="J166" s="196"/>
      <c r="K166" s="196"/>
      <c r="L166" s="196"/>
      <c r="M166" s="196"/>
      <c r="N166" s="196"/>
      <c r="O166" s="196"/>
      <c r="P166" s="421">
        <f t="shared" si="1"/>
        <v>0</v>
      </c>
    </row>
    <row r="167" spans="1:16" ht="33.75" customHeight="1">
      <c r="A167" s="198"/>
      <c r="B167" s="207" t="s">
        <v>759</v>
      </c>
      <c r="C167" s="203">
        <v>407</v>
      </c>
      <c r="D167" s="203">
        <v>407</v>
      </c>
      <c r="E167" s="203">
        <v>407</v>
      </c>
      <c r="F167" s="203">
        <v>407</v>
      </c>
      <c r="G167" s="203">
        <v>407</v>
      </c>
      <c r="H167" s="203">
        <v>407</v>
      </c>
      <c r="I167" s="203">
        <v>407</v>
      </c>
      <c r="J167" s="203"/>
      <c r="K167" s="203"/>
      <c r="L167" s="203"/>
      <c r="M167" s="203"/>
      <c r="N167" s="203"/>
      <c r="O167" s="203"/>
      <c r="P167" s="421">
        <f t="shared" si="1"/>
        <v>0</v>
      </c>
    </row>
    <row r="168" spans="1:16" ht="28.5" customHeight="1">
      <c r="A168" s="198"/>
      <c r="B168" s="207" t="s">
        <v>760</v>
      </c>
      <c r="C168" s="196">
        <v>407</v>
      </c>
      <c r="D168" s="196">
        <v>407</v>
      </c>
      <c r="E168" s="196">
        <v>407</v>
      </c>
      <c r="F168" s="196">
        <v>407</v>
      </c>
      <c r="G168" s="196">
        <v>407</v>
      </c>
      <c r="H168" s="196">
        <v>407</v>
      </c>
      <c r="I168" s="196">
        <v>407</v>
      </c>
      <c r="J168" s="196"/>
      <c r="K168" s="196"/>
      <c r="L168" s="196"/>
      <c r="M168" s="196"/>
      <c r="N168" s="196"/>
      <c r="O168" s="196"/>
      <c r="P168" s="421">
        <f t="shared" si="1"/>
        <v>0</v>
      </c>
    </row>
    <row r="169" spans="1:16" ht="30.75" customHeight="1">
      <c r="A169" s="198"/>
      <c r="B169" s="207" t="s">
        <v>761</v>
      </c>
      <c r="C169" s="196">
        <v>5603.84</v>
      </c>
      <c r="D169" s="196">
        <v>5603.84</v>
      </c>
      <c r="E169" s="196">
        <v>5603.84</v>
      </c>
      <c r="F169" s="196">
        <v>5603.84</v>
      </c>
      <c r="G169" s="196">
        <v>5603.84</v>
      </c>
      <c r="H169" s="196">
        <v>5603.84</v>
      </c>
      <c r="I169" s="196">
        <v>5603.84</v>
      </c>
      <c r="J169" s="196"/>
      <c r="K169" s="196"/>
      <c r="L169" s="196"/>
      <c r="M169" s="196"/>
      <c r="N169" s="196"/>
      <c r="O169" s="196"/>
      <c r="P169" s="421">
        <f t="shared" si="1"/>
        <v>0</v>
      </c>
    </row>
    <row r="170" spans="1:16" ht="27" customHeight="1">
      <c r="A170" s="198"/>
      <c r="B170" s="207" t="s">
        <v>762</v>
      </c>
      <c r="C170" s="196">
        <v>1580.57</v>
      </c>
      <c r="D170" s="196">
        <v>1580.57</v>
      </c>
      <c r="E170" s="196">
        <v>1580.57</v>
      </c>
      <c r="F170" s="196">
        <v>1580.57</v>
      </c>
      <c r="G170" s="196">
        <v>1580.57</v>
      </c>
      <c r="H170" s="196">
        <v>1580.57</v>
      </c>
      <c r="I170" s="196">
        <v>1580.57</v>
      </c>
      <c r="J170" s="196"/>
      <c r="K170" s="196"/>
      <c r="L170" s="196"/>
      <c r="M170" s="196"/>
      <c r="N170" s="196"/>
      <c r="O170" s="196"/>
      <c r="P170" s="421">
        <f t="shared" si="1"/>
        <v>0</v>
      </c>
    </row>
    <row r="171" spans="1:16" ht="39.75" customHeight="1">
      <c r="A171" s="198"/>
      <c r="B171" s="191" t="s">
        <v>763</v>
      </c>
      <c r="C171" s="196"/>
      <c r="D171" s="196"/>
      <c r="E171" s="196"/>
      <c r="F171" s="196"/>
      <c r="G171" s="196"/>
      <c r="H171" s="196"/>
      <c r="I171" s="196"/>
      <c r="J171" s="196"/>
      <c r="K171" s="196"/>
      <c r="L171" s="196"/>
      <c r="M171" s="196"/>
      <c r="N171" s="196"/>
      <c r="O171" s="196"/>
      <c r="P171" s="421"/>
    </row>
    <row r="172" spans="1:16" ht="21" customHeight="1">
      <c r="A172" s="198"/>
      <c r="B172" s="195" t="s">
        <v>764</v>
      </c>
      <c r="C172" s="196">
        <v>1304.11</v>
      </c>
      <c r="D172" s="196">
        <v>1304.11</v>
      </c>
      <c r="E172" s="196">
        <v>1304.11</v>
      </c>
      <c r="F172" s="196">
        <v>1304.11</v>
      </c>
      <c r="G172" s="196">
        <v>1304.11</v>
      </c>
      <c r="H172" s="196">
        <v>1304.11</v>
      </c>
      <c r="I172" s="196">
        <v>1304.11</v>
      </c>
      <c r="J172" s="196"/>
      <c r="K172" s="196"/>
      <c r="L172" s="196"/>
      <c r="M172" s="196"/>
      <c r="N172" s="196"/>
      <c r="O172" s="196"/>
      <c r="P172" s="421">
        <f t="shared" si="1"/>
        <v>0</v>
      </c>
    </row>
    <row r="173" spans="1:16" ht="31.5" customHeight="1">
      <c r="A173" s="198"/>
      <c r="B173" s="195" t="s">
        <v>765</v>
      </c>
      <c r="C173" s="196">
        <v>247.91</v>
      </c>
      <c r="D173" s="196">
        <v>247.91</v>
      </c>
      <c r="E173" s="196">
        <v>247.91</v>
      </c>
      <c r="F173" s="196">
        <v>247.91</v>
      </c>
      <c r="G173" s="196">
        <v>247.91</v>
      </c>
      <c r="H173" s="196">
        <v>247.91</v>
      </c>
      <c r="I173" s="196">
        <v>247.91</v>
      </c>
      <c r="J173" s="196"/>
      <c r="K173" s="196"/>
      <c r="L173" s="196"/>
      <c r="M173" s="196"/>
      <c r="N173" s="196"/>
      <c r="O173" s="196"/>
      <c r="P173" s="421">
        <f>O173/C173*100</f>
        <v>0</v>
      </c>
    </row>
    <row r="174" spans="1:16" ht="36" customHeight="1">
      <c r="A174" s="198"/>
      <c r="B174" s="195" t="s">
        <v>766</v>
      </c>
      <c r="C174" s="196">
        <v>391.23</v>
      </c>
      <c r="D174" s="196">
        <v>391.23</v>
      </c>
      <c r="E174" s="196">
        <v>391.23</v>
      </c>
      <c r="F174" s="196">
        <v>391.23</v>
      </c>
      <c r="G174" s="196">
        <v>391.23</v>
      </c>
      <c r="H174" s="196">
        <v>391.23</v>
      </c>
      <c r="I174" s="196">
        <v>391.23</v>
      </c>
      <c r="J174" s="196"/>
      <c r="K174" s="196"/>
      <c r="L174" s="196"/>
      <c r="M174" s="196"/>
      <c r="N174" s="196"/>
      <c r="O174" s="196"/>
      <c r="P174" s="421">
        <f>O174/C174*100</f>
        <v>0</v>
      </c>
    </row>
    <row r="175" spans="1:16" ht="49.5" customHeight="1">
      <c r="A175" s="198"/>
      <c r="B175" s="195" t="s">
        <v>767</v>
      </c>
      <c r="C175" s="196">
        <v>19.3</v>
      </c>
      <c r="D175" s="196">
        <v>19.3</v>
      </c>
      <c r="E175" s="196">
        <v>19.3</v>
      </c>
      <c r="F175" s="196">
        <v>19.3</v>
      </c>
      <c r="G175" s="196">
        <v>19.3</v>
      </c>
      <c r="H175" s="196">
        <v>19.3</v>
      </c>
      <c r="I175" s="196">
        <v>19.3</v>
      </c>
      <c r="J175" s="196"/>
      <c r="K175" s="196"/>
      <c r="L175" s="196"/>
      <c r="M175" s="196"/>
      <c r="N175" s="196"/>
      <c r="O175" s="196"/>
      <c r="P175" s="421">
        <f>O175/C175*100</f>
        <v>0</v>
      </c>
    </row>
    <row r="176" spans="1:16" ht="52.5" customHeight="1">
      <c r="A176" s="198"/>
      <c r="B176" s="195" t="s">
        <v>768</v>
      </c>
      <c r="C176" s="693" t="s">
        <v>983</v>
      </c>
      <c r="D176" s="694"/>
      <c r="E176" s="694"/>
      <c r="F176" s="694"/>
      <c r="G176" s="694"/>
      <c r="H176" s="694"/>
      <c r="I176" s="694"/>
      <c r="J176" s="694"/>
      <c r="K176" s="694"/>
      <c r="L176" s="694"/>
      <c r="M176" s="694"/>
      <c r="N176" s="694"/>
      <c r="O176" s="694"/>
      <c r="P176" s="695"/>
    </row>
    <row r="177" spans="1:16" ht="47.25">
      <c r="A177" s="370"/>
      <c r="B177" s="370" t="s">
        <v>795</v>
      </c>
      <c r="C177" s="370"/>
      <c r="D177" s="198"/>
      <c r="E177" s="198"/>
      <c r="F177" s="198"/>
      <c r="G177" s="198"/>
      <c r="H177" s="198"/>
      <c r="I177" s="198"/>
      <c r="J177" s="198"/>
      <c r="K177" s="198"/>
      <c r="L177" s="198"/>
      <c r="M177" s="198"/>
      <c r="N177" s="198"/>
      <c r="O177" s="198"/>
      <c r="P177" s="198"/>
    </row>
    <row r="178" spans="1:16" ht="15" customHeight="1">
      <c r="A178" s="681">
        <v>1</v>
      </c>
      <c r="B178" s="371" t="s">
        <v>796</v>
      </c>
      <c r="C178" s="674">
        <v>5800</v>
      </c>
      <c r="D178" s="674">
        <v>5800</v>
      </c>
      <c r="E178" s="674">
        <v>5800</v>
      </c>
      <c r="F178" s="674">
        <v>5800</v>
      </c>
      <c r="G178" s="674">
        <v>5800</v>
      </c>
      <c r="H178" s="674">
        <v>5800</v>
      </c>
      <c r="I178" s="674">
        <v>5800</v>
      </c>
      <c r="J178" s="674"/>
      <c r="K178" s="674"/>
      <c r="L178" s="674"/>
      <c r="M178" s="674"/>
      <c r="N178" s="674"/>
      <c r="O178" s="674"/>
      <c r="P178" s="696">
        <v>0</v>
      </c>
    </row>
    <row r="179" spans="1:16" ht="15" customHeight="1">
      <c r="A179" s="683"/>
      <c r="B179" s="373" t="s">
        <v>797</v>
      </c>
      <c r="C179" s="675"/>
      <c r="D179" s="675"/>
      <c r="E179" s="675"/>
      <c r="F179" s="675"/>
      <c r="G179" s="675"/>
      <c r="H179" s="675"/>
      <c r="I179" s="675"/>
      <c r="J179" s="675"/>
      <c r="K179" s="675"/>
      <c r="L179" s="675"/>
      <c r="M179" s="675"/>
      <c r="N179" s="675"/>
      <c r="O179" s="675"/>
      <c r="P179" s="697"/>
    </row>
    <row r="180" spans="1:16" ht="15" customHeight="1">
      <c r="A180" s="676">
        <v>2</v>
      </c>
      <c r="B180" s="375" t="s">
        <v>798</v>
      </c>
      <c r="C180" s="679">
        <v>980</v>
      </c>
      <c r="D180" s="679">
        <v>980</v>
      </c>
      <c r="E180" s="679">
        <v>980</v>
      </c>
      <c r="F180" s="679">
        <v>980</v>
      </c>
      <c r="G180" s="679">
        <v>980</v>
      </c>
      <c r="H180" s="679">
        <v>980</v>
      </c>
      <c r="I180" s="679">
        <v>980</v>
      </c>
      <c r="J180" s="679"/>
      <c r="K180" s="679"/>
      <c r="L180" s="679"/>
      <c r="M180" s="679"/>
      <c r="N180" s="679"/>
      <c r="O180" s="679"/>
      <c r="P180" s="698">
        <v>0</v>
      </c>
    </row>
    <row r="181" spans="1:16" ht="15.75" customHeight="1">
      <c r="A181" s="678"/>
      <c r="B181" s="373" t="s">
        <v>799</v>
      </c>
      <c r="C181" s="675"/>
      <c r="D181" s="675"/>
      <c r="E181" s="675"/>
      <c r="F181" s="675"/>
      <c r="G181" s="675"/>
      <c r="H181" s="675"/>
      <c r="I181" s="675"/>
      <c r="J181" s="675"/>
      <c r="K181" s="675"/>
      <c r="L181" s="675"/>
      <c r="M181" s="675"/>
      <c r="N181" s="675"/>
      <c r="O181" s="675"/>
      <c r="P181" s="699"/>
    </row>
    <row r="182" spans="1:16" ht="15.75" customHeight="1">
      <c r="A182" s="676">
        <v>3</v>
      </c>
      <c r="B182" s="375" t="s">
        <v>800</v>
      </c>
      <c r="C182" s="679">
        <v>1740</v>
      </c>
      <c r="D182" s="679">
        <v>1740</v>
      </c>
      <c r="E182" s="679">
        <v>1740</v>
      </c>
      <c r="F182" s="679">
        <v>1740</v>
      </c>
      <c r="G182" s="679">
        <v>1740</v>
      </c>
      <c r="H182" s="679">
        <v>1740</v>
      </c>
      <c r="I182" s="679">
        <v>1740</v>
      </c>
      <c r="J182" s="679"/>
      <c r="K182" s="679"/>
      <c r="L182" s="679"/>
      <c r="M182" s="679"/>
      <c r="N182" s="679"/>
      <c r="O182" s="679"/>
      <c r="P182" s="698">
        <v>0</v>
      </c>
    </row>
    <row r="183" spans="1:16" ht="15.75" customHeight="1">
      <c r="A183" s="677"/>
      <c r="B183" s="371" t="s">
        <v>801</v>
      </c>
      <c r="C183" s="674"/>
      <c r="D183" s="674"/>
      <c r="E183" s="674"/>
      <c r="F183" s="674"/>
      <c r="G183" s="674"/>
      <c r="H183" s="674"/>
      <c r="I183" s="674"/>
      <c r="J183" s="674"/>
      <c r="K183" s="674"/>
      <c r="L183" s="674"/>
      <c r="M183" s="674"/>
      <c r="N183" s="674"/>
      <c r="O183" s="674"/>
      <c r="P183" s="700"/>
    </row>
    <row r="184" spans="1:16" ht="15.75" customHeight="1">
      <c r="A184" s="678"/>
      <c r="B184" s="373" t="s">
        <v>802</v>
      </c>
      <c r="C184" s="675"/>
      <c r="D184" s="675"/>
      <c r="E184" s="675"/>
      <c r="F184" s="675"/>
      <c r="G184" s="675"/>
      <c r="H184" s="675"/>
      <c r="I184" s="675"/>
      <c r="J184" s="675"/>
      <c r="K184" s="675"/>
      <c r="L184" s="675"/>
      <c r="M184" s="675"/>
      <c r="N184" s="675"/>
      <c r="O184" s="675"/>
      <c r="P184" s="699"/>
    </row>
    <row r="185" spans="1:16" ht="15.75" customHeight="1">
      <c r="A185" s="676">
        <v>4</v>
      </c>
      <c r="B185" s="375" t="s">
        <v>803</v>
      </c>
      <c r="C185" s="679">
        <v>8617</v>
      </c>
      <c r="D185" s="679">
        <v>8617</v>
      </c>
      <c r="E185" s="679">
        <v>8617</v>
      </c>
      <c r="F185" s="679">
        <v>8617</v>
      </c>
      <c r="G185" s="679">
        <v>8617</v>
      </c>
      <c r="H185" s="679">
        <v>8617</v>
      </c>
      <c r="I185" s="679">
        <v>8617</v>
      </c>
      <c r="J185" s="679"/>
      <c r="K185" s="679"/>
      <c r="L185" s="679"/>
      <c r="M185" s="679"/>
      <c r="N185" s="679"/>
      <c r="O185" s="679"/>
      <c r="P185" s="698">
        <v>0</v>
      </c>
    </row>
    <row r="186" spans="1:16" ht="15.75" customHeight="1">
      <c r="A186" s="677"/>
      <c r="B186" s="371" t="s">
        <v>804</v>
      </c>
      <c r="C186" s="674"/>
      <c r="D186" s="674"/>
      <c r="E186" s="674"/>
      <c r="F186" s="674"/>
      <c r="G186" s="674"/>
      <c r="H186" s="674"/>
      <c r="I186" s="674"/>
      <c r="J186" s="674"/>
      <c r="K186" s="674"/>
      <c r="L186" s="674"/>
      <c r="M186" s="674"/>
      <c r="N186" s="674"/>
      <c r="O186" s="674"/>
      <c r="P186" s="700"/>
    </row>
    <row r="187" spans="1:16" ht="15.75" customHeight="1">
      <c r="A187" s="678"/>
      <c r="B187" s="373" t="s">
        <v>805</v>
      </c>
      <c r="C187" s="675"/>
      <c r="D187" s="675"/>
      <c r="E187" s="675"/>
      <c r="F187" s="675"/>
      <c r="G187" s="675"/>
      <c r="H187" s="675"/>
      <c r="I187" s="675"/>
      <c r="J187" s="675"/>
      <c r="K187" s="675"/>
      <c r="L187" s="675"/>
      <c r="M187" s="675"/>
      <c r="N187" s="675"/>
      <c r="O187" s="675"/>
      <c r="P187" s="699"/>
    </row>
    <row r="188" spans="1:16" ht="15.75" customHeight="1">
      <c r="A188" s="681">
        <v>5</v>
      </c>
      <c r="B188" s="375" t="s">
        <v>806</v>
      </c>
      <c r="C188" s="679">
        <v>1294</v>
      </c>
      <c r="D188" s="679">
        <v>1294</v>
      </c>
      <c r="E188" s="679">
        <v>1294</v>
      </c>
      <c r="F188" s="679">
        <v>1294</v>
      </c>
      <c r="G188" s="679">
        <v>1294</v>
      </c>
      <c r="H188" s="679">
        <v>1294</v>
      </c>
      <c r="I188" s="679">
        <v>1294</v>
      </c>
      <c r="J188" s="679"/>
      <c r="K188" s="679"/>
      <c r="L188" s="679"/>
      <c r="M188" s="679"/>
      <c r="N188" s="679"/>
      <c r="O188" s="679"/>
      <c r="P188" s="701">
        <v>0</v>
      </c>
    </row>
    <row r="189" spans="1:16" ht="15.75" customHeight="1">
      <c r="A189" s="682"/>
      <c r="B189" s="371" t="s">
        <v>807</v>
      </c>
      <c r="C189" s="674"/>
      <c r="D189" s="674"/>
      <c r="E189" s="674"/>
      <c r="F189" s="674"/>
      <c r="G189" s="674"/>
      <c r="H189" s="674"/>
      <c r="I189" s="674"/>
      <c r="J189" s="674"/>
      <c r="K189" s="674"/>
      <c r="L189" s="674"/>
      <c r="M189" s="674"/>
      <c r="N189" s="674"/>
      <c r="O189" s="674"/>
      <c r="P189" s="701"/>
    </row>
    <row r="190" spans="1:16" ht="15.75" customHeight="1">
      <c r="A190" s="682"/>
      <c r="B190" s="371" t="s">
        <v>808</v>
      </c>
      <c r="C190" s="674"/>
      <c r="D190" s="674"/>
      <c r="E190" s="674"/>
      <c r="F190" s="674"/>
      <c r="G190" s="674"/>
      <c r="H190" s="674"/>
      <c r="I190" s="674"/>
      <c r="J190" s="674"/>
      <c r="K190" s="674"/>
      <c r="L190" s="674"/>
      <c r="M190" s="674"/>
      <c r="N190" s="674"/>
      <c r="O190" s="674"/>
      <c r="P190" s="701"/>
    </row>
    <row r="191" spans="1:16" ht="15.75" customHeight="1">
      <c r="A191" s="683"/>
      <c r="B191" s="373" t="s">
        <v>809</v>
      </c>
      <c r="C191" s="675"/>
      <c r="D191" s="675"/>
      <c r="E191" s="675"/>
      <c r="F191" s="675"/>
      <c r="G191" s="675"/>
      <c r="H191" s="675"/>
      <c r="I191" s="675"/>
      <c r="J191" s="675"/>
      <c r="K191" s="675"/>
      <c r="L191" s="675"/>
      <c r="M191" s="675"/>
      <c r="N191" s="675"/>
      <c r="O191" s="675"/>
      <c r="P191" s="701"/>
    </row>
    <row r="192" spans="1:16" ht="15.75" customHeight="1">
      <c r="A192" s="681">
        <v>6</v>
      </c>
      <c r="B192" s="378" t="s">
        <v>810</v>
      </c>
      <c r="C192" s="679">
        <v>695</v>
      </c>
      <c r="D192" s="679">
        <v>695</v>
      </c>
      <c r="E192" s="679">
        <v>695</v>
      </c>
      <c r="F192" s="679">
        <v>695</v>
      </c>
      <c r="G192" s="679">
        <v>695</v>
      </c>
      <c r="H192" s="679">
        <v>695</v>
      </c>
      <c r="I192" s="679">
        <v>695</v>
      </c>
      <c r="J192" s="679"/>
      <c r="K192" s="679"/>
      <c r="L192" s="679"/>
      <c r="M192" s="679"/>
      <c r="N192" s="679"/>
      <c r="O192" s="679"/>
      <c r="P192" s="698">
        <v>0</v>
      </c>
    </row>
    <row r="193" spans="1:16" ht="15.75" customHeight="1">
      <c r="A193" s="682"/>
      <c r="B193" s="371" t="s">
        <v>811</v>
      </c>
      <c r="C193" s="674"/>
      <c r="D193" s="674"/>
      <c r="E193" s="674"/>
      <c r="F193" s="674"/>
      <c r="G193" s="674"/>
      <c r="H193" s="674"/>
      <c r="I193" s="674"/>
      <c r="J193" s="674"/>
      <c r="K193" s="674"/>
      <c r="L193" s="674"/>
      <c r="M193" s="674"/>
      <c r="N193" s="674"/>
      <c r="O193" s="674"/>
      <c r="P193" s="700"/>
    </row>
    <row r="194" spans="1:16" ht="15.75" customHeight="1">
      <c r="A194" s="682"/>
      <c r="B194" s="371" t="s">
        <v>812</v>
      </c>
      <c r="C194" s="674"/>
      <c r="D194" s="674"/>
      <c r="E194" s="674"/>
      <c r="F194" s="674"/>
      <c r="G194" s="674"/>
      <c r="H194" s="674"/>
      <c r="I194" s="674"/>
      <c r="J194" s="674"/>
      <c r="K194" s="674"/>
      <c r="L194" s="674"/>
      <c r="M194" s="674"/>
      <c r="N194" s="674"/>
      <c r="O194" s="674"/>
      <c r="P194" s="700"/>
    </row>
    <row r="195" spans="1:16" ht="15.75" customHeight="1">
      <c r="A195" s="683"/>
      <c r="B195" s="373" t="s">
        <v>809</v>
      </c>
      <c r="C195" s="675"/>
      <c r="D195" s="675"/>
      <c r="E195" s="675"/>
      <c r="F195" s="675"/>
      <c r="G195" s="675"/>
      <c r="H195" s="675"/>
      <c r="I195" s="675"/>
      <c r="J195" s="675"/>
      <c r="K195" s="675"/>
      <c r="L195" s="675"/>
      <c r="M195" s="675"/>
      <c r="N195" s="675"/>
      <c r="O195" s="675"/>
      <c r="P195" s="699"/>
    </row>
    <row r="196" spans="1:16" ht="15.75" customHeight="1">
      <c r="A196" s="684">
        <v>7</v>
      </c>
      <c r="B196" s="375" t="s">
        <v>813</v>
      </c>
      <c r="C196" s="679">
        <v>170</v>
      </c>
      <c r="D196" s="679">
        <v>170</v>
      </c>
      <c r="E196" s="679">
        <v>170</v>
      </c>
      <c r="F196" s="679">
        <v>170</v>
      </c>
      <c r="G196" s="679">
        <v>170</v>
      </c>
      <c r="H196" s="679">
        <v>170</v>
      </c>
      <c r="I196" s="679">
        <v>170</v>
      </c>
      <c r="J196" s="679"/>
      <c r="K196" s="679"/>
      <c r="L196" s="679"/>
      <c r="M196" s="679"/>
      <c r="N196" s="679"/>
      <c r="O196" s="679"/>
      <c r="P196" s="698">
        <v>0</v>
      </c>
    </row>
    <row r="197" spans="1:16" ht="15.75" customHeight="1">
      <c r="A197" s="684"/>
      <c r="B197" s="371" t="s">
        <v>814</v>
      </c>
      <c r="C197" s="674"/>
      <c r="D197" s="674"/>
      <c r="E197" s="674"/>
      <c r="F197" s="674"/>
      <c r="G197" s="674"/>
      <c r="H197" s="674"/>
      <c r="I197" s="674"/>
      <c r="J197" s="674"/>
      <c r="K197" s="674"/>
      <c r="L197" s="674"/>
      <c r="M197" s="674"/>
      <c r="N197" s="674"/>
      <c r="O197" s="674"/>
      <c r="P197" s="700"/>
    </row>
    <row r="198" spans="1:16" ht="15.75" customHeight="1">
      <c r="A198" s="684"/>
      <c r="B198" s="373" t="s">
        <v>815</v>
      </c>
      <c r="C198" s="675"/>
      <c r="D198" s="675"/>
      <c r="E198" s="675"/>
      <c r="F198" s="675"/>
      <c r="G198" s="675"/>
      <c r="H198" s="675"/>
      <c r="I198" s="675"/>
      <c r="J198" s="675"/>
      <c r="K198" s="675"/>
      <c r="L198" s="675"/>
      <c r="M198" s="675"/>
      <c r="N198" s="675"/>
      <c r="O198" s="675"/>
      <c r="P198" s="699"/>
    </row>
    <row r="199" spans="1:16" ht="15.75" customHeight="1">
      <c r="A199" s="681">
        <v>8</v>
      </c>
      <c r="B199" s="375" t="s">
        <v>816</v>
      </c>
      <c r="C199" s="679">
        <v>874</v>
      </c>
      <c r="D199" s="679">
        <v>874</v>
      </c>
      <c r="E199" s="679">
        <v>874</v>
      </c>
      <c r="F199" s="679">
        <v>874</v>
      </c>
      <c r="G199" s="679">
        <v>874</v>
      </c>
      <c r="H199" s="679">
        <v>874</v>
      </c>
      <c r="I199" s="679">
        <v>874</v>
      </c>
      <c r="J199" s="679"/>
      <c r="K199" s="679"/>
      <c r="L199" s="679"/>
      <c r="M199" s="679"/>
      <c r="N199" s="679"/>
      <c r="O199" s="679"/>
      <c r="P199" s="698">
        <v>0</v>
      </c>
    </row>
    <row r="200" spans="1:16" ht="15.75" customHeight="1">
      <c r="A200" s="682"/>
      <c r="B200" s="371" t="s">
        <v>817</v>
      </c>
      <c r="C200" s="674"/>
      <c r="D200" s="674"/>
      <c r="E200" s="674"/>
      <c r="F200" s="674"/>
      <c r="G200" s="674"/>
      <c r="H200" s="674"/>
      <c r="I200" s="674"/>
      <c r="J200" s="674"/>
      <c r="K200" s="674"/>
      <c r="L200" s="674"/>
      <c r="M200" s="674"/>
      <c r="N200" s="674"/>
      <c r="O200" s="674"/>
      <c r="P200" s="700"/>
    </row>
    <row r="201" spans="1:16" ht="15.75" customHeight="1">
      <c r="A201" s="683"/>
      <c r="B201" s="373" t="s">
        <v>818</v>
      </c>
      <c r="C201" s="675"/>
      <c r="D201" s="675"/>
      <c r="E201" s="675"/>
      <c r="F201" s="675"/>
      <c r="G201" s="675"/>
      <c r="H201" s="675"/>
      <c r="I201" s="675"/>
      <c r="J201" s="675"/>
      <c r="K201" s="675"/>
      <c r="L201" s="675"/>
      <c r="M201" s="675"/>
      <c r="N201" s="675"/>
      <c r="O201" s="675"/>
      <c r="P201" s="699"/>
    </row>
    <row r="202" spans="1:16" ht="15.75" customHeight="1">
      <c r="A202" s="681">
        <v>9</v>
      </c>
      <c r="B202" s="375" t="s">
        <v>819</v>
      </c>
      <c r="C202" s="679">
        <v>348</v>
      </c>
      <c r="D202" s="679">
        <v>348</v>
      </c>
      <c r="E202" s="679">
        <v>348</v>
      </c>
      <c r="F202" s="679">
        <v>348</v>
      </c>
      <c r="G202" s="679">
        <v>348</v>
      </c>
      <c r="H202" s="679">
        <v>348</v>
      </c>
      <c r="I202" s="679">
        <v>348</v>
      </c>
      <c r="J202" s="679"/>
      <c r="K202" s="679"/>
      <c r="L202" s="679"/>
      <c r="M202" s="679"/>
      <c r="N202" s="679"/>
      <c r="O202" s="679"/>
      <c r="P202" s="698">
        <v>0</v>
      </c>
    </row>
    <row r="203" spans="1:16" ht="15.75" customHeight="1">
      <c r="A203" s="682"/>
      <c r="B203" s="371" t="s">
        <v>820</v>
      </c>
      <c r="C203" s="674"/>
      <c r="D203" s="674"/>
      <c r="E203" s="674"/>
      <c r="F203" s="674"/>
      <c r="G203" s="674"/>
      <c r="H203" s="674"/>
      <c r="I203" s="674"/>
      <c r="J203" s="674"/>
      <c r="K203" s="674"/>
      <c r="L203" s="674"/>
      <c r="M203" s="674"/>
      <c r="N203" s="674"/>
      <c r="O203" s="674"/>
      <c r="P203" s="700"/>
    </row>
    <row r="204" spans="1:16" ht="15.75" customHeight="1">
      <c r="A204" s="683"/>
      <c r="B204" s="379" t="s">
        <v>821</v>
      </c>
      <c r="C204" s="675"/>
      <c r="D204" s="675"/>
      <c r="E204" s="675"/>
      <c r="F204" s="675"/>
      <c r="G204" s="675"/>
      <c r="H204" s="675"/>
      <c r="I204" s="675"/>
      <c r="J204" s="675"/>
      <c r="K204" s="675"/>
      <c r="L204" s="675"/>
      <c r="M204" s="675"/>
      <c r="N204" s="675"/>
      <c r="O204" s="675"/>
      <c r="P204" s="699"/>
    </row>
    <row r="205" spans="1:16" ht="15.75" customHeight="1">
      <c r="A205" s="681">
        <v>10</v>
      </c>
      <c r="B205" s="375" t="s">
        <v>822</v>
      </c>
      <c r="C205" s="679">
        <v>490</v>
      </c>
      <c r="D205" s="679">
        <v>490</v>
      </c>
      <c r="E205" s="679">
        <v>490</v>
      </c>
      <c r="F205" s="679">
        <v>490</v>
      </c>
      <c r="G205" s="679">
        <v>490</v>
      </c>
      <c r="H205" s="679">
        <v>490</v>
      </c>
      <c r="I205" s="679">
        <v>490</v>
      </c>
      <c r="J205" s="679"/>
      <c r="K205" s="679"/>
      <c r="L205" s="679"/>
      <c r="M205" s="679"/>
      <c r="N205" s="679"/>
      <c r="O205" s="679"/>
      <c r="P205" s="698">
        <v>0</v>
      </c>
    </row>
    <row r="206" spans="1:16" ht="15.75" customHeight="1">
      <c r="A206" s="682"/>
      <c r="B206" s="371" t="s">
        <v>823</v>
      </c>
      <c r="C206" s="674"/>
      <c r="D206" s="674"/>
      <c r="E206" s="674"/>
      <c r="F206" s="674"/>
      <c r="G206" s="674"/>
      <c r="H206" s="674"/>
      <c r="I206" s="674"/>
      <c r="J206" s="674"/>
      <c r="K206" s="674"/>
      <c r="L206" s="674"/>
      <c r="M206" s="674"/>
      <c r="N206" s="674"/>
      <c r="O206" s="674"/>
      <c r="P206" s="700"/>
    </row>
    <row r="207" spans="1:16" ht="15.75" customHeight="1">
      <c r="A207" s="683"/>
      <c r="B207" s="373" t="s">
        <v>824</v>
      </c>
      <c r="C207" s="675"/>
      <c r="D207" s="675"/>
      <c r="E207" s="675"/>
      <c r="F207" s="675"/>
      <c r="G207" s="675"/>
      <c r="H207" s="675"/>
      <c r="I207" s="675"/>
      <c r="J207" s="675"/>
      <c r="K207" s="675"/>
      <c r="L207" s="675"/>
      <c r="M207" s="675"/>
      <c r="N207" s="675"/>
      <c r="O207" s="675"/>
      <c r="P207" s="699"/>
    </row>
    <row r="208" spans="1:16" ht="15.75" customHeight="1">
      <c r="A208" s="681">
        <v>11</v>
      </c>
      <c r="B208" s="375" t="s">
        <v>825</v>
      </c>
      <c r="C208" s="679">
        <v>980</v>
      </c>
      <c r="D208" s="679">
        <v>980</v>
      </c>
      <c r="E208" s="679">
        <v>980</v>
      </c>
      <c r="F208" s="679">
        <v>980</v>
      </c>
      <c r="G208" s="679">
        <v>980</v>
      </c>
      <c r="H208" s="679">
        <v>980</v>
      </c>
      <c r="I208" s="679">
        <v>980</v>
      </c>
      <c r="J208" s="679"/>
      <c r="K208" s="679"/>
      <c r="L208" s="679"/>
      <c r="M208" s="679"/>
      <c r="N208" s="679"/>
      <c r="O208" s="679"/>
      <c r="P208" s="698">
        <v>0</v>
      </c>
    </row>
    <row r="209" spans="1:16" ht="15.75" customHeight="1">
      <c r="A209" s="683"/>
      <c r="B209" s="373" t="s">
        <v>826</v>
      </c>
      <c r="C209" s="675"/>
      <c r="D209" s="675"/>
      <c r="E209" s="675"/>
      <c r="F209" s="675"/>
      <c r="G209" s="675"/>
      <c r="H209" s="675"/>
      <c r="I209" s="675"/>
      <c r="J209" s="675"/>
      <c r="K209" s="675"/>
      <c r="L209" s="675"/>
      <c r="M209" s="675"/>
      <c r="N209" s="675"/>
      <c r="O209" s="675"/>
      <c r="P209" s="699"/>
    </row>
    <row r="210" spans="1:16" ht="15.75" customHeight="1">
      <c r="A210" s="681">
        <v>12</v>
      </c>
      <c r="B210" s="375" t="s">
        <v>827</v>
      </c>
      <c r="C210" s="679">
        <v>280</v>
      </c>
      <c r="D210" s="679">
        <v>280</v>
      </c>
      <c r="E210" s="679">
        <v>280</v>
      </c>
      <c r="F210" s="679">
        <v>280</v>
      </c>
      <c r="G210" s="679">
        <v>280</v>
      </c>
      <c r="H210" s="679">
        <v>280</v>
      </c>
      <c r="I210" s="679">
        <v>280</v>
      </c>
      <c r="J210" s="679"/>
      <c r="K210" s="679"/>
      <c r="L210" s="679"/>
      <c r="M210" s="679"/>
      <c r="N210" s="679"/>
      <c r="O210" s="679"/>
      <c r="P210" s="698">
        <v>0</v>
      </c>
    </row>
    <row r="211" spans="1:16" ht="15.75" customHeight="1">
      <c r="A211" s="683"/>
      <c r="B211" s="373" t="s">
        <v>828</v>
      </c>
      <c r="C211" s="675"/>
      <c r="D211" s="675"/>
      <c r="E211" s="675"/>
      <c r="F211" s="675"/>
      <c r="G211" s="675"/>
      <c r="H211" s="675"/>
      <c r="I211" s="675"/>
      <c r="J211" s="675"/>
      <c r="K211" s="675"/>
      <c r="L211" s="675"/>
      <c r="M211" s="675"/>
      <c r="N211" s="675"/>
      <c r="O211" s="675"/>
      <c r="P211" s="699"/>
    </row>
    <row r="212" spans="1:16" ht="15.75" customHeight="1">
      <c r="A212" s="681">
        <v>13</v>
      </c>
      <c r="B212" s="375" t="s">
        <v>829</v>
      </c>
      <c r="C212" s="679">
        <v>394</v>
      </c>
      <c r="D212" s="679">
        <v>394</v>
      </c>
      <c r="E212" s="679">
        <v>394</v>
      </c>
      <c r="F212" s="679">
        <v>394</v>
      </c>
      <c r="G212" s="679">
        <v>394</v>
      </c>
      <c r="H212" s="679">
        <v>394</v>
      </c>
      <c r="I212" s="679">
        <v>394</v>
      </c>
      <c r="J212" s="679"/>
      <c r="K212" s="679"/>
      <c r="L212" s="679"/>
      <c r="M212" s="679"/>
      <c r="N212" s="679"/>
      <c r="O212" s="679"/>
      <c r="P212" s="698">
        <v>0</v>
      </c>
    </row>
    <row r="213" spans="1:16" ht="15.75" customHeight="1">
      <c r="A213" s="682"/>
      <c r="B213" s="371" t="s">
        <v>830</v>
      </c>
      <c r="C213" s="674"/>
      <c r="D213" s="674"/>
      <c r="E213" s="674"/>
      <c r="F213" s="674"/>
      <c r="G213" s="674"/>
      <c r="H213" s="674"/>
      <c r="I213" s="674"/>
      <c r="J213" s="674"/>
      <c r="K213" s="674"/>
      <c r="L213" s="674"/>
      <c r="M213" s="674"/>
      <c r="N213" s="674"/>
      <c r="O213" s="674"/>
      <c r="P213" s="700"/>
    </row>
    <row r="214" spans="1:16" ht="15.75" customHeight="1">
      <c r="A214" s="683"/>
      <c r="B214" s="373" t="s">
        <v>831</v>
      </c>
      <c r="C214" s="675"/>
      <c r="D214" s="675"/>
      <c r="E214" s="675"/>
      <c r="F214" s="675"/>
      <c r="G214" s="675"/>
      <c r="H214" s="675"/>
      <c r="I214" s="675"/>
      <c r="J214" s="675"/>
      <c r="K214" s="675"/>
      <c r="L214" s="675"/>
      <c r="M214" s="675"/>
      <c r="N214" s="675"/>
      <c r="O214" s="675"/>
      <c r="P214" s="699"/>
    </row>
    <row r="215" spans="1:16" ht="15.75" customHeight="1">
      <c r="A215" s="681">
        <v>14</v>
      </c>
      <c r="B215" s="375" t="s">
        <v>832</v>
      </c>
      <c r="C215" s="679">
        <v>1034</v>
      </c>
      <c r="D215" s="679">
        <v>1034</v>
      </c>
      <c r="E215" s="679">
        <v>1034</v>
      </c>
      <c r="F215" s="679">
        <v>1034</v>
      </c>
      <c r="G215" s="679">
        <v>1034</v>
      </c>
      <c r="H215" s="679">
        <v>1034</v>
      </c>
      <c r="I215" s="679">
        <v>1034</v>
      </c>
      <c r="J215" s="679"/>
      <c r="K215" s="679"/>
      <c r="L215" s="679"/>
      <c r="M215" s="679"/>
      <c r="N215" s="679"/>
      <c r="O215" s="679"/>
      <c r="P215" s="698">
        <v>0</v>
      </c>
    </row>
    <row r="216" spans="1:16" ht="15.75" customHeight="1">
      <c r="A216" s="683"/>
      <c r="B216" s="373" t="s">
        <v>833</v>
      </c>
      <c r="C216" s="675"/>
      <c r="D216" s="675"/>
      <c r="E216" s="675"/>
      <c r="F216" s="675"/>
      <c r="G216" s="675"/>
      <c r="H216" s="675"/>
      <c r="I216" s="675"/>
      <c r="J216" s="675"/>
      <c r="K216" s="675"/>
      <c r="L216" s="675"/>
      <c r="M216" s="675"/>
      <c r="N216" s="675"/>
      <c r="O216" s="675"/>
      <c r="P216" s="699"/>
    </row>
    <row r="217" spans="1:16" ht="15.75" customHeight="1">
      <c r="A217" s="681">
        <v>15</v>
      </c>
      <c r="B217" s="380" t="s">
        <v>834</v>
      </c>
      <c r="C217" s="679">
        <v>1113.15</v>
      </c>
      <c r="D217" s="679">
        <v>1113.15</v>
      </c>
      <c r="E217" s="679">
        <v>1113.15</v>
      </c>
      <c r="F217" s="679">
        <v>1113.15</v>
      </c>
      <c r="G217" s="679">
        <v>1113.15</v>
      </c>
      <c r="H217" s="679">
        <v>1113.15</v>
      </c>
      <c r="I217" s="679">
        <v>1113.15</v>
      </c>
      <c r="J217" s="679"/>
      <c r="K217" s="679"/>
      <c r="L217" s="679"/>
      <c r="M217" s="679"/>
      <c r="N217" s="679"/>
      <c r="O217" s="679"/>
      <c r="P217" s="701">
        <v>0</v>
      </c>
    </row>
    <row r="218" spans="1:16" ht="15.75" customHeight="1">
      <c r="A218" s="682"/>
      <c r="B218" s="371" t="s">
        <v>835</v>
      </c>
      <c r="C218" s="674"/>
      <c r="D218" s="674"/>
      <c r="E218" s="674"/>
      <c r="F218" s="674"/>
      <c r="G218" s="674"/>
      <c r="H218" s="674"/>
      <c r="I218" s="674"/>
      <c r="J218" s="674"/>
      <c r="K218" s="674"/>
      <c r="L218" s="674"/>
      <c r="M218" s="674"/>
      <c r="N218" s="674"/>
      <c r="O218" s="674"/>
      <c r="P218" s="701"/>
    </row>
    <row r="219" spans="1:16" ht="15.75" customHeight="1">
      <c r="A219" s="682"/>
      <c r="B219" s="371" t="s">
        <v>836</v>
      </c>
      <c r="C219" s="674"/>
      <c r="D219" s="674"/>
      <c r="E219" s="674"/>
      <c r="F219" s="674"/>
      <c r="G219" s="674"/>
      <c r="H219" s="674"/>
      <c r="I219" s="674"/>
      <c r="J219" s="674"/>
      <c r="K219" s="674"/>
      <c r="L219" s="674"/>
      <c r="M219" s="674"/>
      <c r="N219" s="674"/>
      <c r="O219" s="674"/>
      <c r="P219" s="701"/>
    </row>
    <row r="220" spans="1:16" ht="15.75" customHeight="1">
      <c r="A220" s="683"/>
      <c r="B220" s="373" t="s">
        <v>837</v>
      </c>
      <c r="C220" s="675"/>
      <c r="D220" s="675"/>
      <c r="E220" s="675"/>
      <c r="F220" s="675"/>
      <c r="G220" s="675"/>
      <c r="H220" s="675"/>
      <c r="I220" s="675"/>
      <c r="J220" s="675"/>
      <c r="K220" s="675"/>
      <c r="L220" s="675"/>
      <c r="M220" s="675"/>
      <c r="N220" s="675"/>
      <c r="O220" s="675"/>
      <c r="P220" s="701"/>
    </row>
    <row r="221" spans="1:16" ht="15.75" customHeight="1">
      <c r="A221" s="681">
        <v>16</v>
      </c>
      <c r="B221" s="375" t="s">
        <v>838</v>
      </c>
      <c r="C221" s="679">
        <v>140</v>
      </c>
      <c r="D221" s="679">
        <v>140</v>
      </c>
      <c r="E221" s="679">
        <v>140</v>
      </c>
      <c r="F221" s="679">
        <v>140</v>
      </c>
      <c r="G221" s="679">
        <v>140</v>
      </c>
      <c r="H221" s="679">
        <v>140</v>
      </c>
      <c r="I221" s="679">
        <v>140</v>
      </c>
      <c r="J221" s="679"/>
      <c r="K221" s="679"/>
      <c r="L221" s="679"/>
      <c r="M221" s="679"/>
      <c r="N221" s="679"/>
      <c r="O221" s="679"/>
      <c r="P221" s="701">
        <v>0</v>
      </c>
    </row>
    <row r="222" spans="1:16" ht="15.75" customHeight="1">
      <c r="A222" s="682"/>
      <c r="B222" s="371" t="s">
        <v>839</v>
      </c>
      <c r="C222" s="674"/>
      <c r="D222" s="674"/>
      <c r="E222" s="674"/>
      <c r="F222" s="674"/>
      <c r="G222" s="674"/>
      <c r="H222" s="674"/>
      <c r="I222" s="674"/>
      <c r="J222" s="674"/>
      <c r="K222" s="674"/>
      <c r="L222" s="674"/>
      <c r="M222" s="674"/>
      <c r="N222" s="674"/>
      <c r="O222" s="674"/>
      <c r="P222" s="701"/>
    </row>
    <row r="223" spans="1:16" ht="15.75" customHeight="1">
      <c r="A223" s="683"/>
      <c r="B223" s="373" t="s">
        <v>840</v>
      </c>
      <c r="C223" s="675"/>
      <c r="D223" s="675"/>
      <c r="E223" s="675"/>
      <c r="F223" s="675"/>
      <c r="G223" s="675"/>
      <c r="H223" s="675"/>
      <c r="I223" s="675"/>
      <c r="J223" s="675"/>
      <c r="K223" s="675"/>
      <c r="L223" s="675"/>
      <c r="M223" s="675"/>
      <c r="N223" s="675"/>
      <c r="O223" s="675"/>
      <c r="P223" s="701"/>
    </row>
    <row r="224" spans="1:16" ht="15.75" customHeight="1">
      <c r="A224" s="681">
        <v>17</v>
      </c>
      <c r="B224" s="375" t="s">
        <v>841</v>
      </c>
      <c r="C224" s="679">
        <v>1380.54</v>
      </c>
      <c r="D224" s="679">
        <v>1380.54</v>
      </c>
      <c r="E224" s="679">
        <v>1380.54</v>
      </c>
      <c r="F224" s="679">
        <v>1380.54</v>
      </c>
      <c r="G224" s="679">
        <v>1380.54</v>
      </c>
      <c r="H224" s="679">
        <v>1380.54</v>
      </c>
      <c r="I224" s="679">
        <v>1380.54</v>
      </c>
      <c r="J224" s="679"/>
      <c r="K224" s="679"/>
      <c r="L224" s="679"/>
      <c r="M224" s="679"/>
      <c r="N224" s="679"/>
      <c r="O224" s="679"/>
      <c r="P224" s="701">
        <v>0</v>
      </c>
    </row>
    <row r="225" spans="1:16" ht="15.75" customHeight="1">
      <c r="A225" s="682"/>
      <c r="B225" s="371" t="s">
        <v>842</v>
      </c>
      <c r="C225" s="674"/>
      <c r="D225" s="674"/>
      <c r="E225" s="674"/>
      <c r="F225" s="674"/>
      <c r="G225" s="674"/>
      <c r="H225" s="674"/>
      <c r="I225" s="674"/>
      <c r="J225" s="674"/>
      <c r="K225" s="674"/>
      <c r="L225" s="674"/>
      <c r="M225" s="674"/>
      <c r="N225" s="674"/>
      <c r="O225" s="674"/>
      <c r="P225" s="701"/>
    </row>
    <row r="226" spans="1:16" ht="15.75" customHeight="1">
      <c r="A226" s="682"/>
      <c r="B226" s="371" t="s">
        <v>843</v>
      </c>
      <c r="C226" s="674"/>
      <c r="D226" s="674"/>
      <c r="E226" s="674"/>
      <c r="F226" s="674"/>
      <c r="G226" s="674"/>
      <c r="H226" s="674"/>
      <c r="I226" s="674"/>
      <c r="J226" s="674"/>
      <c r="K226" s="674"/>
      <c r="L226" s="674"/>
      <c r="M226" s="674"/>
      <c r="N226" s="674"/>
      <c r="O226" s="674"/>
      <c r="P226" s="701"/>
    </row>
    <row r="227" spans="1:16" ht="15.75" customHeight="1">
      <c r="A227" s="682"/>
      <c r="B227" s="371" t="s">
        <v>844</v>
      </c>
      <c r="C227" s="674"/>
      <c r="D227" s="674"/>
      <c r="E227" s="674"/>
      <c r="F227" s="674"/>
      <c r="G227" s="674"/>
      <c r="H227" s="674"/>
      <c r="I227" s="674"/>
      <c r="J227" s="674"/>
      <c r="K227" s="674"/>
      <c r="L227" s="674"/>
      <c r="M227" s="674"/>
      <c r="N227" s="674"/>
      <c r="O227" s="674"/>
      <c r="P227" s="701"/>
    </row>
    <row r="228" spans="1:16" ht="15.75" customHeight="1">
      <c r="A228" s="683"/>
      <c r="B228" s="373" t="s">
        <v>845</v>
      </c>
      <c r="C228" s="675"/>
      <c r="D228" s="675"/>
      <c r="E228" s="675"/>
      <c r="F228" s="675"/>
      <c r="G228" s="675"/>
      <c r="H228" s="675"/>
      <c r="I228" s="675"/>
      <c r="J228" s="675"/>
      <c r="K228" s="675"/>
      <c r="L228" s="675"/>
      <c r="M228" s="675"/>
      <c r="N228" s="675"/>
      <c r="O228" s="675"/>
      <c r="P228" s="701"/>
    </row>
    <row r="229" spans="1:16" ht="15.75" customHeight="1">
      <c r="A229" s="681">
        <v>18</v>
      </c>
      <c r="B229" s="375" t="s">
        <v>846</v>
      </c>
      <c r="C229" s="679">
        <v>1758.89</v>
      </c>
      <c r="D229" s="679">
        <v>1758.89</v>
      </c>
      <c r="E229" s="679">
        <v>1758.89</v>
      </c>
      <c r="F229" s="679">
        <v>1758.89</v>
      </c>
      <c r="G229" s="679">
        <v>1758.89</v>
      </c>
      <c r="H229" s="679">
        <v>1758.89</v>
      </c>
      <c r="I229" s="679">
        <v>1758.89</v>
      </c>
      <c r="J229" s="679"/>
      <c r="K229" s="679"/>
      <c r="L229" s="679"/>
      <c r="M229" s="679"/>
      <c r="N229" s="679"/>
      <c r="O229" s="679"/>
      <c r="P229" s="701">
        <v>0</v>
      </c>
    </row>
    <row r="230" spans="1:16" ht="15.75" customHeight="1">
      <c r="A230" s="682"/>
      <c r="B230" s="371" t="s">
        <v>847</v>
      </c>
      <c r="C230" s="674"/>
      <c r="D230" s="674"/>
      <c r="E230" s="674"/>
      <c r="F230" s="674"/>
      <c r="G230" s="674"/>
      <c r="H230" s="674"/>
      <c r="I230" s="674"/>
      <c r="J230" s="674"/>
      <c r="K230" s="674"/>
      <c r="L230" s="674"/>
      <c r="M230" s="674"/>
      <c r="N230" s="674"/>
      <c r="O230" s="674"/>
      <c r="P230" s="701"/>
    </row>
    <row r="231" spans="1:16" ht="15.75" customHeight="1">
      <c r="A231" s="683"/>
      <c r="B231" s="373"/>
      <c r="C231" s="675"/>
      <c r="D231" s="675"/>
      <c r="E231" s="675"/>
      <c r="F231" s="675"/>
      <c r="G231" s="675"/>
      <c r="H231" s="675"/>
      <c r="I231" s="675"/>
      <c r="J231" s="675"/>
      <c r="K231" s="675"/>
      <c r="L231" s="675"/>
      <c r="M231" s="675"/>
      <c r="N231" s="675"/>
      <c r="O231" s="675"/>
      <c r="P231" s="701"/>
    </row>
    <row r="232" spans="1:16" ht="15.75" customHeight="1">
      <c r="A232" s="681">
        <v>19</v>
      </c>
      <c r="B232" s="381" t="s">
        <v>848</v>
      </c>
      <c r="C232" s="679">
        <v>622</v>
      </c>
      <c r="D232" s="679">
        <v>622</v>
      </c>
      <c r="E232" s="679">
        <v>622</v>
      </c>
      <c r="F232" s="679">
        <v>622</v>
      </c>
      <c r="G232" s="679">
        <v>622</v>
      </c>
      <c r="H232" s="679">
        <v>622</v>
      </c>
      <c r="I232" s="679">
        <v>622</v>
      </c>
      <c r="J232" s="679"/>
      <c r="K232" s="679"/>
      <c r="L232" s="679"/>
      <c r="M232" s="679"/>
      <c r="N232" s="679"/>
      <c r="O232" s="679"/>
      <c r="P232" s="701">
        <v>0</v>
      </c>
    </row>
    <row r="233" spans="1:16" ht="15.75" customHeight="1">
      <c r="A233" s="682"/>
      <c r="B233" s="382" t="s">
        <v>849</v>
      </c>
      <c r="C233" s="674"/>
      <c r="D233" s="674"/>
      <c r="E233" s="674"/>
      <c r="F233" s="674"/>
      <c r="G233" s="674"/>
      <c r="H233" s="674"/>
      <c r="I233" s="674"/>
      <c r="J233" s="674"/>
      <c r="K233" s="674"/>
      <c r="L233" s="674"/>
      <c r="M233" s="674"/>
      <c r="N233" s="674"/>
      <c r="O233" s="674"/>
      <c r="P233" s="701"/>
    </row>
    <row r="234" spans="1:16" ht="15.75" customHeight="1">
      <c r="A234" s="682"/>
      <c r="B234" s="382" t="s">
        <v>850</v>
      </c>
      <c r="C234" s="674"/>
      <c r="D234" s="674"/>
      <c r="E234" s="674"/>
      <c r="F234" s="674"/>
      <c r="G234" s="674"/>
      <c r="H234" s="674"/>
      <c r="I234" s="674"/>
      <c r="J234" s="674"/>
      <c r="K234" s="674"/>
      <c r="L234" s="674"/>
      <c r="M234" s="674"/>
      <c r="N234" s="674"/>
      <c r="O234" s="674"/>
      <c r="P234" s="701"/>
    </row>
    <row r="235" spans="1:16" ht="15.75" customHeight="1">
      <c r="A235" s="682"/>
      <c r="B235" s="382" t="s">
        <v>851</v>
      </c>
      <c r="C235" s="674"/>
      <c r="D235" s="674"/>
      <c r="E235" s="674"/>
      <c r="F235" s="674"/>
      <c r="G235" s="674"/>
      <c r="H235" s="674"/>
      <c r="I235" s="674"/>
      <c r="J235" s="674"/>
      <c r="K235" s="674"/>
      <c r="L235" s="674"/>
      <c r="M235" s="674"/>
      <c r="N235" s="674"/>
      <c r="O235" s="674"/>
      <c r="P235" s="701"/>
    </row>
    <row r="236" spans="1:16" ht="15.75" customHeight="1">
      <c r="A236" s="683"/>
      <c r="B236" s="383" t="s">
        <v>852</v>
      </c>
      <c r="C236" s="675"/>
      <c r="D236" s="675"/>
      <c r="E236" s="675"/>
      <c r="F236" s="675"/>
      <c r="G236" s="675"/>
      <c r="H236" s="675"/>
      <c r="I236" s="675"/>
      <c r="J236" s="675"/>
      <c r="K236" s="675"/>
      <c r="L236" s="675"/>
      <c r="M236" s="675"/>
      <c r="N236" s="675"/>
      <c r="O236" s="675"/>
      <c r="P236" s="701"/>
    </row>
    <row r="237" spans="1:16" ht="15.75" customHeight="1">
      <c r="A237" s="681">
        <v>20</v>
      </c>
      <c r="B237" s="375" t="s">
        <v>853</v>
      </c>
      <c r="C237" s="685">
        <v>150</v>
      </c>
      <c r="D237" s="685">
        <v>150</v>
      </c>
      <c r="E237" s="685">
        <v>150</v>
      </c>
      <c r="F237" s="685">
        <v>150</v>
      </c>
      <c r="G237" s="685">
        <v>150</v>
      </c>
      <c r="H237" s="685">
        <v>150</v>
      </c>
      <c r="I237" s="685">
        <v>150</v>
      </c>
      <c r="J237" s="685"/>
      <c r="K237" s="685"/>
      <c r="L237" s="685"/>
      <c r="M237" s="685"/>
      <c r="N237" s="685"/>
      <c r="O237" s="685"/>
      <c r="P237" s="701">
        <v>0</v>
      </c>
    </row>
    <row r="238" spans="1:16" ht="15.75" customHeight="1">
      <c r="A238" s="682"/>
      <c r="B238" s="371" t="s">
        <v>854</v>
      </c>
      <c r="C238" s="686"/>
      <c r="D238" s="686"/>
      <c r="E238" s="686"/>
      <c r="F238" s="686"/>
      <c r="G238" s="686"/>
      <c r="H238" s="686"/>
      <c r="I238" s="686"/>
      <c r="J238" s="686"/>
      <c r="K238" s="686"/>
      <c r="L238" s="686"/>
      <c r="M238" s="686"/>
      <c r="N238" s="686"/>
      <c r="O238" s="686"/>
      <c r="P238" s="701"/>
    </row>
    <row r="239" spans="1:16" ht="15.75" customHeight="1">
      <c r="A239" s="682"/>
      <c r="B239" s="371" t="s">
        <v>855</v>
      </c>
      <c r="C239" s="686"/>
      <c r="D239" s="686"/>
      <c r="E239" s="686"/>
      <c r="F239" s="686"/>
      <c r="G239" s="686"/>
      <c r="H239" s="686"/>
      <c r="I239" s="686"/>
      <c r="J239" s="686"/>
      <c r="K239" s="686"/>
      <c r="L239" s="686"/>
      <c r="M239" s="686"/>
      <c r="N239" s="686"/>
      <c r="O239" s="686"/>
      <c r="P239" s="701"/>
    </row>
    <row r="240" spans="1:16" ht="15.75" customHeight="1">
      <c r="A240" s="683"/>
      <c r="B240" s="373" t="s">
        <v>856</v>
      </c>
      <c r="C240" s="687"/>
      <c r="D240" s="687"/>
      <c r="E240" s="687"/>
      <c r="F240" s="687"/>
      <c r="G240" s="687"/>
      <c r="H240" s="687"/>
      <c r="I240" s="687"/>
      <c r="J240" s="687"/>
      <c r="K240" s="687"/>
      <c r="L240" s="687"/>
      <c r="M240" s="687"/>
      <c r="N240" s="687"/>
      <c r="O240" s="687"/>
      <c r="P240" s="701"/>
    </row>
    <row r="241" spans="1:16" ht="15.75" customHeight="1">
      <c r="A241" s="681">
        <v>21</v>
      </c>
      <c r="B241" s="375" t="s">
        <v>857</v>
      </c>
      <c r="C241" s="685">
        <v>1270</v>
      </c>
      <c r="D241" s="685">
        <v>1270</v>
      </c>
      <c r="E241" s="685">
        <v>1270</v>
      </c>
      <c r="F241" s="685">
        <v>1270</v>
      </c>
      <c r="G241" s="685">
        <v>1270</v>
      </c>
      <c r="H241" s="685">
        <v>1270</v>
      </c>
      <c r="I241" s="685">
        <v>1270</v>
      </c>
      <c r="J241" s="685"/>
      <c r="K241" s="685"/>
      <c r="L241" s="685"/>
      <c r="M241" s="685"/>
      <c r="N241" s="685"/>
      <c r="O241" s="685"/>
      <c r="P241" s="701">
        <v>0</v>
      </c>
    </row>
    <row r="242" spans="1:16" ht="15.75" customHeight="1">
      <c r="A242" s="682"/>
      <c r="B242" s="371" t="s">
        <v>858</v>
      </c>
      <c r="C242" s="686"/>
      <c r="D242" s="686"/>
      <c r="E242" s="686"/>
      <c r="F242" s="686"/>
      <c r="G242" s="686"/>
      <c r="H242" s="686"/>
      <c r="I242" s="686"/>
      <c r="J242" s="686"/>
      <c r="K242" s="686"/>
      <c r="L242" s="686"/>
      <c r="M242" s="686"/>
      <c r="N242" s="686"/>
      <c r="O242" s="686"/>
      <c r="P242" s="701"/>
    </row>
    <row r="243" spans="1:16" ht="15.75" customHeight="1">
      <c r="A243" s="682"/>
      <c r="B243" s="371" t="s">
        <v>859</v>
      </c>
      <c r="C243" s="686"/>
      <c r="D243" s="686"/>
      <c r="E243" s="686"/>
      <c r="F243" s="686"/>
      <c r="G243" s="686"/>
      <c r="H243" s="686"/>
      <c r="I243" s="686"/>
      <c r="J243" s="686"/>
      <c r="K243" s="686"/>
      <c r="L243" s="686"/>
      <c r="M243" s="686"/>
      <c r="N243" s="686"/>
      <c r="O243" s="686"/>
      <c r="P243" s="701"/>
    </row>
    <row r="244" spans="1:16" ht="15.75" customHeight="1">
      <c r="A244" s="683"/>
      <c r="B244" s="373" t="s">
        <v>860</v>
      </c>
      <c r="C244" s="687"/>
      <c r="D244" s="687"/>
      <c r="E244" s="687"/>
      <c r="F244" s="687"/>
      <c r="G244" s="687"/>
      <c r="H244" s="687"/>
      <c r="I244" s="687"/>
      <c r="J244" s="687"/>
      <c r="K244" s="687"/>
      <c r="L244" s="687"/>
      <c r="M244" s="687"/>
      <c r="N244" s="687"/>
      <c r="O244" s="687"/>
      <c r="P244" s="701"/>
    </row>
    <row r="245" spans="1:16" ht="15.75" customHeight="1">
      <c r="A245" s="681">
        <v>22</v>
      </c>
      <c r="B245" s="375" t="s">
        <v>861</v>
      </c>
      <c r="C245" s="679">
        <v>1617</v>
      </c>
      <c r="D245" s="679">
        <v>1617</v>
      </c>
      <c r="E245" s="679">
        <v>1617</v>
      </c>
      <c r="F245" s="679">
        <v>1617</v>
      </c>
      <c r="G245" s="679">
        <v>1617</v>
      </c>
      <c r="H245" s="679">
        <v>1617</v>
      </c>
      <c r="I245" s="679">
        <v>1617</v>
      </c>
      <c r="J245" s="679"/>
      <c r="K245" s="679"/>
      <c r="L245" s="679"/>
      <c r="M245" s="679"/>
      <c r="N245" s="679"/>
      <c r="O245" s="679"/>
      <c r="P245" s="701">
        <v>0</v>
      </c>
    </row>
    <row r="246" spans="1:16" ht="15.75" customHeight="1">
      <c r="A246" s="682"/>
      <c r="B246" s="371" t="s">
        <v>862</v>
      </c>
      <c r="C246" s="674"/>
      <c r="D246" s="674"/>
      <c r="E246" s="674"/>
      <c r="F246" s="674"/>
      <c r="G246" s="674"/>
      <c r="H246" s="674"/>
      <c r="I246" s="674"/>
      <c r="J246" s="674"/>
      <c r="K246" s="674"/>
      <c r="L246" s="674"/>
      <c r="M246" s="674"/>
      <c r="N246" s="674"/>
      <c r="O246" s="674"/>
      <c r="P246" s="701"/>
    </row>
    <row r="247" spans="1:16" ht="15.75" customHeight="1">
      <c r="A247" s="682"/>
      <c r="B247" s="371" t="s">
        <v>863</v>
      </c>
      <c r="C247" s="674"/>
      <c r="D247" s="674"/>
      <c r="E247" s="674"/>
      <c r="F247" s="674"/>
      <c r="G247" s="674"/>
      <c r="H247" s="674"/>
      <c r="I247" s="674"/>
      <c r="J247" s="674"/>
      <c r="K247" s="674"/>
      <c r="L247" s="674"/>
      <c r="M247" s="674"/>
      <c r="N247" s="674"/>
      <c r="O247" s="674"/>
      <c r="P247" s="701"/>
    </row>
    <row r="248" spans="1:16" ht="15.75" customHeight="1">
      <c r="A248" s="683"/>
      <c r="B248" s="373" t="s">
        <v>864</v>
      </c>
      <c r="C248" s="675"/>
      <c r="D248" s="675"/>
      <c r="E248" s="675"/>
      <c r="F248" s="675"/>
      <c r="G248" s="675"/>
      <c r="H248" s="675"/>
      <c r="I248" s="675"/>
      <c r="J248" s="675"/>
      <c r="K248" s="675"/>
      <c r="L248" s="675"/>
      <c r="M248" s="675"/>
      <c r="N248" s="675"/>
      <c r="O248" s="675"/>
      <c r="P248" s="701"/>
    </row>
    <row r="249" spans="1:16" ht="15.75" customHeight="1">
      <c r="A249" s="681">
        <v>23</v>
      </c>
      <c r="B249" s="375" t="s">
        <v>865</v>
      </c>
      <c r="C249" s="679">
        <v>330</v>
      </c>
      <c r="D249" s="679">
        <v>330</v>
      </c>
      <c r="E249" s="679">
        <v>330</v>
      </c>
      <c r="F249" s="679">
        <v>330</v>
      </c>
      <c r="G249" s="679">
        <v>330</v>
      </c>
      <c r="H249" s="679">
        <v>330</v>
      </c>
      <c r="I249" s="679">
        <v>330</v>
      </c>
      <c r="J249" s="679"/>
      <c r="K249" s="679"/>
      <c r="L249" s="679"/>
      <c r="M249" s="679"/>
      <c r="N249" s="679"/>
      <c r="O249" s="679"/>
      <c r="P249" s="701">
        <v>0</v>
      </c>
    </row>
    <row r="250" spans="1:16" ht="15.75" customHeight="1">
      <c r="A250" s="683"/>
      <c r="B250" s="373" t="s">
        <v>866</v>
      </c>
      <c r="C250" s="675"/>
      <c r="D250" s="675"/>
      <c r="E250" s="675"/>
      <c r="F250" s="675"/>
      <c r="G250" s="675"/>
      <c r="H250" s="675"/>
      <c r="I250" s="675"/>
      <c r="J250" s="675"/>
      <c r="K250" s="675"/>
      <c r="L250" s="675"/>
      <c r="M250" s="675"/>
      <c r="N250" s="675"/>
      <c r="O250" s="675"/>
      <c r="P250" s="701"/>
    </row>
    <row r="251" spans="1:16" ht="15.75" customHeight="1">
      <c r="A251" s="681">
        <v>24</v>
      </c>
      <c r="B251" s="375" t="s">
        <v>867</v>
      </c>
      <c r="C251" s="679">
        <v>450</v>
      </c>
      <c r="D251" s="679">
        <v>450</v>
      </c>
      <c r="E251" s="679">
        <v>450</v>
      </c>
      <c r="F251" s="679">
        <v>450</v>
      </c>
      <c r="G251" s="679">
        <v>450</v>
      </c>
      <c r="H251" s="679">
        <v>450</v>
      </c>
      <c r="I251" s="679">
        <v>450</v>
      </c>
      <c r="J251" s="679"/>
      <c r="K251" s="679"/>
      <c r="L251" s="679"/>
      <c r="M251" s="679"/>
      <c r="N251" s="679"/>
      <c r="O251" s="679"/>
      <c r="P251" s="701">
        <v>0</v>
      </c>
    </row>
    <row r="252" spans="1:16" ht="15.75" customHeight="1">
      <c r="A252" s="683"/>
      <c r="B252" s="373" t="s">
        <v>868</v>
      </c>
      <c r="C252" s="675"/>
      <c r="D252" s="675"/>
      <c r="E252" s="675"/>
      <c r="F252" s="675"/>
      <c r="G252" s="675"/>
      <c r="H252" s="675"/>
      <c r="I252" s="675"/>
      <c r="J252" s="675"/>
      <c r="K252" s="675"/>
      <c r="L252" s="675"/>
      <c r="M252" s="675"/>
      <c r="N252" s="675"/>
      <c r="O252" s="675"/>
      <c r="P252" s="701"/>
    </row>
    <row r="253" spans="1:16" ht="15.75" customHeight="1">
      <c r="A253" s="681">
        <v>25</v>
      </c>
      <c r="B253" s="375" t="s">
        <v>869</v>
      </c>
      <c r="C253" s="679">
        <v>1200</v>
      </c>
      <c r="D253" s="679">
        <v>1200</v>
      </c>
      <c r="E253" s="679">
        <v>1200</v>
      </c>
      <c r="F253" s="679">
        <v>1200</v>
      </c>
      <c r="G253" s="679">
        <v>1200</v>
      </c>
      <c r="H253" s="679">
        <v>1200</v>
      </c>
      <c r="I253" s="679">
        <v>1200</v>
      </c>
      <c r="J253" s="679"/>
      <c r="K253" s="679"/>
      <c r="L253" s="679"/>
      <c r="M253" s="679"/>
      <c r="N253" s="679"/>
      <c r="O253" s="679"/>
      <c r="P253" s="701">
        <v>0</v>
      </c>
    </row>
    <row r="254" spans="1:16" ht="15.75" customHeight="1">
      <c r="A254" s="683"/>
      <c r="B254" s="373" t="s">
        <v>870</v>
      </c>
      <c r="C254" s="675"/>
      <c r="D254" s="675"/>
      <c r="E254" s="675"/>
      <c r="F254" s="675"/>
      <c r="G254" s="675"/>
      <c r="H254" s="675"/>
      <c r="I254" s="675"/>
      <c r="J254" s="675"/>
      <c r="K254" s="675"/>
      <c r="L254" s="675"/>
      <c r="M254" s="675"/>
      <c r="N254" s="675"/>
      <c r="O254" s="675"/>
      <c r="P254" s="701"/>
    </row>
    <row r="255" spans="1:16" ht="15.75" customHeight="1">
      <c r="A255" s="681">
        <v>26</v>
      </c>
      <c r="B255" s="381" t="s">
        <v>871</v>
      </c>
      <c r="C255" s="679">
        <v>2979</v>
      </c>
      <c r="D255" s="679">
        <v>2979</v>
      </c>
      <c r="E255" s="679">
        <v>2979</v>
      </c>
      <c r="F255" s="679">
        <v>2979</v>
      </c>
      <c r="G255" s="679">
        <v>2979</v>
      </c>
      <c r="H255" s="679">
        <v>2979</v>
      </c>
      <c r="I255" s="679">
        <v>2979</v>
      </c>
      <c r="J255" s="679"/>
      <c r="K255" s="679"/>
      <c r="L255" s="679"/>
      <c r="M255" s="679"/>
      <c r="N255" s="679"/>
      <c r="O255" s="679"/>
      <c r="P255" s="701">
        <v>0</v>
      </c>
    </row>
    <row r="256" spans="1:16" ht="15.75" customHeight="1">
      <c r="A256" s="682"/>
      <c r="B256" s="382" t="s">
        <v>872</v>
      </c>
      <c r="C256" s="674"/>
      <c r="D256" s="674"/>
      <c r="E256" s="674"/>
      <c r="F256" s="674"/>
      <c r="G256" s="674"/>
      <c r="H256" s="674"/>
      <c r="I256" s="674"/>
      <c r="J256" s="674"/>
      <c r="K256" s="674"/>
      <c r="L256" s="674"/>
      <c r="M256" s="674"/>
      <c r="N256" s="674"/>
      <c r="O256" s="674"/>
      <c r="P256" s="701"/>
    </row>
    <row r="257" spans="1:16" ht="15.75" customHeight="1">
      <c r="A257" s="683"/>
      <c r="B257" s="383" t="s">
        <v>873</v>
      </c>
      <c r="C257" s="675"/>
      <c r="D257" s="675"/>
      <c r="E257" s="675"/>
      <c r="F257" s="675"/>
      <c r="G257" s="675"/>
      <c r="H257" s="675"/>
      <c r="I257" s="675"/>
      <c r="J257" s="675"/>
      <c r="K257" s="675"/>
      <c r="L257" s="675"/>
      <c r="M257" s="675"/>
      <c r="N257" s="675"/>
      <c r="O257" s="675"/>
      <c r="P257" s="701"/>
    </row>
    <row r="258" spans="1:16" ht="15.75" customHeight="1">
      <c r="A258" s="681">
        <v>27</v>
      </c>
      <c r="B258" s="375" t="s">
        <v>874</v>
      </c>
      <c r="C258" s="679">
        <v>1297.5</v>
      </c>
      <c r="D258" s="679">
        <v>1297.5</v>
      </c>
      <c r="E258" s="679">
        <v>1297.5</v>
      </c>
      <c r="F258" s="679">
        <v>1297.5</v>
      </c>
      <c r="G258" s="679">
        <v>1297.5</v>
      </c>
      <c r="H258" s="679">
        <v>1297.5</v>
      </c>
      <c r="I258" s="679">
        <v>1297.5</v>
      </c>
      <c r="J258" s="679"/>
      <c r="K258" s="679"/>
      <c r="L258" s="679"/>
      <c r="M258" s="679"/>
      <c r="N258" s="679"/>
      <c r="O258" s="679"/>
      <c r="P258" s="701">
        <v>0</v>
      </c>
    </row>
    <row r="259" spans="1:16" ht="15.75" customHeight="1">
      <c r="A259" s="683"/>
      <c r="B259" s="373" t="s">
        <v>875</v>
      </c>
      <c r="C259" s="675"/>
      <c r="D259" s="675"/>
      <c r="E259" s="675"/>
      <c r="F259" s="675"/>
      <c r="G259" s="675"/>
      <c r="H259" s="675"/>
      <c r="I259" s="675"/>
      <c r="J259" s="675"/>
      <c r="K259" s="675"/>
      <c r="L259" s="675"/>
      <c r="M259" s="675"/>
      <c r="N259" s="675"/>
      <c r="O259" s="675"/>
      <c r="P259" s="701"/>
    </row>
    <row r="260" spans="1:16" ht="15.75" customHeight="1">
      <c r="A260" s="681">
        <v>28</v>
      </c>
      <c r="B260" s="375" t="s">
        <v>876</v>
      </c>
      <c r="C260" s="679">
        <v>185</v>
      </c>
      <c r="D260" s="679">
        <v>185</v>
      </c>
      <c r="E260" s="679">
        <v>185</v>
      </c>
      <c r="F260" s="679">
        <v>185</v>
      </c>
      <c r="G260" s="679">
        <v>185</v>
      </c>
      <c r="H260" s="679">
        <v>185</v>
      </c>
      <c r="I260" s="679">
        <v>185</v>
      </c>
      <c r="J260" s="679"/>
      <c r="K260" s="679"/>
      <c r="L260" s="679"/>
      <c r="M260" s="679"/>
      <c r="N260" s="679"/>
      <c r="O260" s="679"/>
      <c r="P260" s="701">
        <v>0</v>
      </c>
    </row>
    <row r="261" spans="1:16" ht="15.75" customHeight="1">
      <c r="A261" s="682"/>
      <c r="B261" s="371" t="s">
        <v>877</v>
      </c>
      <c r="C261" s="674"/>
      <c r="D261" s="674"/>
      <c r="E261" s="674"/>
      <c r="F261" s="674"/>
      <c r="G261" s="674"/>
      <c r="H261" s="674"/>
      <c r="I261" s="674"/>
      <c r="J261" s="674"/>
      <c r="K261" s="674"/>
      <c r="L261" s="674"/>
      <c r="M261" s="674"/>
      <c r="N261" s="674"/>
      <c r="O261" s="674"/>
      <c r="P261" s="701"/>
    </row>
    <row r="262" spans="1:16" ht="15.75" customHeight="1">
      <c r="A262" s="683"/>
      <c r="B262" s="373" t="s">
        <v>878</v>
      </c>
      <c r="C262" s="675"/>
      <c r="D262" s="675"/>
      <c r="E262" s="675"/>
      <c r="F262" s="675"/>
      <c r="G262" s="675"/>
      <c r="H262" s="675"/>
      <c r="I262" s="675"/>
      <c r="J262" s="675"/>
      <c r="K262" s="675"/>
      <c r="L262" s="675"/>
      <c r="M262" s="675"/>
      <c r="N262" s="675"/>
      <c r="O262" s="675"/>
      <c r="P262" s="701"/>
    </row>
    <row r="263" spans="1:16" ht="15.75" customHeight="1">
      <c r="A263" s="681">
        <v>29</v>
      </c>
      <c r="B263" s="375" t="s">
        <v>879</v>
      </c>
      <c r="C263" s="679">
        <v>10972.5</v>
      </c>
      <c r="D263" s="679">
        <v>10972.5</v>
      </c>
      <c r="E263" s="679">
        <v>10972.5</v>
      </c>
      <c r="F263" s="679">
        <v>10972.5</v>
      </c>
      <c r="G263" s="679">
        <v>10972.5</v>
      </c>
      <c r="H263" s="679">
        <v>10972.5</v>
      </c>
      <c r="I263" s="679">
        <v>10972.5</v>
      </c>
      <c r="J263" s="679"/>
      <c r="K263" s="679"/>
      <c r="L263" s="679"/>
      <c r="M263" s="679"/>
      <c r="N263" s="679"/>
      <c r="O263" s="679"/>
      <c r="P263" s="701">
        <v>0</v>
      </c>
    </row>
    <row r="264" spans="1:16" ht="15.75" customHeight="1">
      <c r="A264" s="683"/>
      <c r="B264" s="373" t="s">
        <v>880</v>
      </c>
      <c r="C264" s="675"/>
      <c r="D264" s="675"/>
      <c r="E264" s="675"/>
      <c r="F264" s="675"/>
      <c r="G264" s="675"/>
      <c r="H264" s="675"/>
      <c r="I264" s="675"/>
      <c r="J264" s="675"/>
      <c r="K264" s="675"/>
      <c r="L264" s="675"/>
      <c r="M264" s="675"/>
      <c r="N264" s="675"/>
      <c r="O264" s="675"/>
      <c r="P264" s="701"/>
    </row>
    <row r="265" spans="1:16" ht="15.75" customHeight="1">
      <c r="A265" s="681">
        <v>30</v>
      </c>
      <c r="B265" s="375" t="s">
        <v>881</v>
      </c>
      <c r="C265" s="679">
        <v>101664.92</v>
      </c>
      <c r="D265" s="679">
        <v>101664.92</v>
      </c>
      <c r="E265" s="679">
        <v>101664.92</v>
      </c>
      <c r="F265" s="679">
        <v>101664.92</v>
      </c>
      <c r="G265" s="679">
        <v>101664.92</v>
      </c>
      <c r="H265" s="679">
        <v>101664.92</v>
      </c>
      <c r="I265" s="679">
        <v>101664.92</v>
      </c>
      <c r="J265" s="679"/>
      <c r="K265" s="679"/>
      <c r="L265" s="679"/>
      <c r="M265" s="679"/>
      <c r="N265" s="679"/>
      <c r="O265" s="679"/>
      <c r="P265" s="701">
        <v>0</v>
      </c>
    </row>
    <row r="266" spans="1:16" ht="15.75" customHeight="1">
      <c r="A266" s="682"/>
      <c r="B266" s="371" t="s">
        <v>882</v>
      </c>
      <c r="C266" s="674"/>
      <c r="D266" s="674"/>
      <c r="E266" s="674"/>
      <c r="F266" s="674"/>
      <c r="G266" s="674"/>
      <c r="H266" s="674"/>
      <c r="I266" s="674"/>
      <c r="J266" s="674"/>
      <c r="K266" s="674"/>
      <c r="L266" s="674"/>
      <c r="M266" s="674"/>
      <c r="N266" s="674"/>
      <c r="O266" s="674"/>
      <c r="P266" s="701"/>
    </row>
    <row r="267" spans="1:16" ht="15.75" customHeight="1">
      <c r="A267" s="682"/>
      <c r="B267" s="371" t="s">
        <v>883</v>
      </c>
      <c r="C267" s="674"/>
      <c r="D267" s="674"/>
      <c r="E267" s="674"/>
      <c r="F267" s="674"/>
      <c r="G267" s="674"/>
      <c r="H267" s="674"/>
      <c r="I267" s="674"/>
      <c r="J267" s="674"/>
      <c r="K267" s="674"/>
      <c r="L267" s="674"/>
      <c r="M267" s="674"/>
      <c r="N267" s="674"/>
      <c r="O267" s="674"/>
      <c r="P267" s="701"/>
    </row>
    <row r="268" spans="1:16" ht="15.75" customHeight="1">
      <c r="A268" s="682"/>
      <c r="B268" s="371" t="s">
        <v>884</v>
      </c>
      <c r="C268" s="674"/>
      <c r="D268" s="674"/>
      <c r="E268" s="674"/>
      <c r="F268" s="674"/>
      <c r="G268" s="674"/>
      <c r="H268" s="674"/>
      <c r="I268" s="674"/>
      <c r="J268" s="674"/>
      <c r="K268" s="674"/>
      <c r="L268" s="674"/>
      <c r="M268" s="674"/>
      <c r="N268" s="674"/>
      <c r="O268" s="674"/>
      <c r="P268" s="701"/>
    </row>
    <row r="269" spans="1:16" ht="15.75" customHeight="1">
      <c r="A269" s="682"/>
      <c r="B269" s="371" t="s">
        <v>885</v>
      </c>
      <c r="C269" s="674"/>
      <c r="D269" s="674"/>
      <c r="E269" s="674"/>
      <c r="F269" s="674"/>
      <c r="G269" s="674"/>
      <c r="H269" s="674"/>
      <c r="I269" s="674"/>
      <c r="J269" s="674"/>
      <c r="K269" s="674"/>
      <c r="L269" s="674"/>
      <c r="M269" s="674"/>
      <c r="N269" s="674"/>
      <c r="O269" s="674"/>
      <c r="P269" s="701"/>
    </row>
    <row r="270" spans="1:16" ht="15.75" customHeight="1">
      <c r="A270" s="682"/>
      <c r="B270" s="371" t="s">
        <v>886</v>
      </c>
      <c r="C270" s="674"/>
      <c r="D270" s="674"/>
      <c r="E270" s="674"/>
      <c r="F270" s="674"/>
      <c r="G270" s="674"/>
      <c r="H270" s="674"/>
      <c r="I270" s="674"/>
      <c r="J270" s="674"/>
      <c r="K270" s="674"/>
      <c r="L270" s="674"/>
      <c r="M270" s="674"/>
      <c r="N270" s="674"/>
      <c r="O270" s="674"/>
      <c r="P270" s="701"/>
    </row>
    <row r="271" spans="1:16" ht="15.75" customHeight="1">
      <c r="A271" s="682"/>
      <c r="B271" s="371" t="s">
        <v>887</v>
      </c>
      <c r="C271" s="674"/>
      <c r="D271" s="674"/>
      <c r="E271" s="674"/>
      <c r="F271" s="674"/>
      <c r="G271" s="674"/>
      <c r="H271" s="674"/>
      <c r="I271" s="674"/>
      <c r="J271" s="674"/>
      <c r="K271" s="674"/>
      <c r="L271" s="674"/>
      <c r="M271" s="674"/>
      <c r="N271" s="674"/>
      <c r="O271" s="674"/>
      <c r="P271" s="701"/>
    </row>
    <row r="272" spans="1:16" ht="15.75" customHeight="1">
      <c r="A272" s="683"/>
      <c r="B272" s="373" t="s">
        <v>888</v>
      </c>
      <c r="C272" s="675"/>
      <c r="D272" s="675"/>
      <c r="E272" s="675"/>
      <c r="F272" s="675"/>
      <c r="G272" s="675"/>
      <c r="H272" s="675"/>
      <c r="I272" s="675"/>
      <c r="J272" s="675"/>
      <c r="K272" s="675"/>
      <c r="L272" s="675"/>
      <c r="M272" s="675"/>
      <c r="N272" s="675"/>
      <c r="O272" s="675"/>
      <c r="P272" s="701"/>
    </row>
    <row r="273" spans="1:16" ht="15.75" customHeight="1">
      <c r="A273" s="681">
        <v>31</v>
      </c>
      <c r="B273" s="375" t="s">
        <v>889</v>
      </c>
      <c r="C273" s="372"/>
      <c r="D273" s="372"/>
      <c r="E273" s="372"/>
      <c r="F273" s="372"/>
      <c r="G273" s="372"/>
      <c r="H273" s="372"/>
      <c r="I273" s="372"/>
      <c r="J273" s="372"/>
      <c r="K273" s="372"/>
      <c r="L273" s="372"/>
      <c r="M273" s="372"/>
      <c r="N273" s="372"/>
      <c r="O273" s="372"/>
      <c r="P273" s="701">
        <v>0</v>
      </c>
    </row>
    <row r="274" spans="1:16" ht="15.75" customHeight="1">
      <c r="A274" s="682"/>
      <c r="B274" s="371" t="s">
        <v>890</v>
      </c>
      <c r="C274" s="376"/>
      <c r="D274" s="376"/>
      <c r="E274" s="376"/>
      <c r="F274" s="376"/>
      <c r="G274" s="376"/>
      <c r="H274" s="376"/>
      <c r="I274" s="376"/>
      <c r="J274" s="376"/>
      <c r="K274" s="376"/>
      <c r="L274" s="376"/>
      <c r="M274" s="376"/>
      <c r="N274" s="376"/>
      <c r="O274" s="376"/>
      <c r="P274" s="701"/>
    </row>
    <row r="275" spans="1:16" ht="15.75" customHeight="1">
      <c r="A275" s="682"/>
      <c r="B275" s="371" t="s">
        <v>891</v>
      </c>
      <c r="C275" s="376"/>
      <c r="D275" s="376"/>
      <c r="E275" s="376"/>
      <c r="F275" s="376"/>
      <c r="G275" s="376"/>
      <c r="H275" s="376"/>
      <c r="I275" s="376"/>
      <c r="J275" s="376"/>
      <c r="K275" s="376"/>
      <c r="L275" s="376"/>
      <c r="M275" s="376"/>
      <c r="N275" s="376"/>
      <c r="O275" s="376"/>
      <c r="P275" s="701"/>
    </row>
    <row r="276" spans="1:16" ht="15.75" customHeight="1">
      <c r="A276" s="682"/>
      <c r="B276" s="371" t="s">
        <v>892</v>
      </c>
      <c r="C276" s="376"/>
      <c r="D276" s="376"/>
      <c r="E276" s="376"/>
      <c r="F276" s="376"/>
      <c r="G276" s="376"/>
      <c r="H276" s="376"/>
      <c r="I276" s="376"/>
      <c r="J276" s="376"/>
      <c r="K276" s="376"/>
      <c r="L276" s="376"/>
      <c r="M276" s="376"/>
      <c r="N276" s="376"/>
      <c r="O276" s="376"/>
      <c r="P276" s="701"/>
    </row>
    <row r="277" spans="1:16" ht="15.75" customHeight="1">
      <c r="A277" s="682"/>
      <c r="B277" s="371" t="s">
        <v>893</v>
      </c>
      <c r="C277" s="376">
        <v>2835</v>
      </c>
      <c r="D277" s="376">
        <v>2835</v>
      </c>
      <c r="E277" s="376">
        <v>2835</v>
      </c>
      <c r="F277" s="376">
        <v>2835</v>
      </c>
      <c r="G277" s="376">
        <v>2835</v>
      </c>
      <c r="H277" s="376">
        <v>2835</v>
      </c>
      <c r="I277" s="376">
        <v>2835</v>
      </c>
      <c r="J277" s="376"/>
      <c r="K277" s="376"/>
      <c r="L277" s="376"/>
      <c r="M277" s="376"/>
      <c r="N277" s="376"/>
      <c r="O277" s="376"/>
      <c r="P277" s="701"/>
    </row>
    <row r="278" spans="1:16" ht="15.75" customHeight="1">
      <c r="A278" s="683"/>
      <c r="B278" s="373" t="s">
        <v>894</v>
      </c>
      <c r="C278" s="374">
        <v>687</v>
      </c>
      <c r="D278" s="374">
        <v>687</v>
      </c>
      <c r="E278" s="374">
        <v>687</v>
      </c>
      <c r="F278" s="374">
        <v>687</v>
      </c>
      <c r="G278" s="374">
        <v>687</v>
      </c>
      <c r="H278" s="374">
        <v>687</v>
      </c>
      <c r="I278" s="374">
        <v>687</v>
      </c>
      <c r="J278" s="374"/>
      <c r="K278" s="374"/>
      <c r="L278" s="374"/>
      <c r="M278" s="374"/>
      <c r="N278" s="374"/>
      <c r="O278" s="374"/>
      <c r="P278" s="701"/>
    </row>
    <row r="279" spans="1:16" ht="15.75" customHeight="1">
      <c r="A279" s="681">
        <v>32</v>
      </c>
      <c r="B279" s="375" t="s">
        <v>895</v>
      </c>
      <c r="C279" s="679">
        <v>11180</v>
      </c>
      <c r="D279" s="679">
        <v>11180</v>
      </c>
      <c r="E279" s="679">
        <v>11180</v>
      </c>
      <c r="F279" s="679">
        <v>11180</v>
      </c>
      <c r="G279" s="679">
        <v>11180</v>
      </c>
      <c r="H279" s="679">
        <v>11180</v>
      </c>
      <c r="I279" s="679">
        <v>11180</v>
      </c>
      <c r="J279" s="679"/>
      <c r="K279" s="679"/>
      <c r="L279" s="679"/>
      <c r="M279" s="679"/>
      <c r="N279" s="679"/>
      <c r="O279" s="679"/>
      <c r="P279" s="701">
        <v>0</v>
      </c>
    </row>
    <row r="280" spans="1:16" ht="15.75" customHeight="1">
      <c r="A280" s="682"/>
      <c r="B280" s="371" t="s">
        <v>896</v>
      </c>
      <c r="C280" s="674"/>
      <c r="D280" s="674"/>
      <c r="E280" s="674"/>
      <c r="F280" s="674"/>
      <c r="G280" s="674"/>
      <c r="H280" s="674"/>
      <c r="I280" s="674"/>
      <c r="J280" s="674"/>
      <c r="K280" s="674"/>
      <c r="L280" s="674"/>
      <c r="M280" s="674"/>
      <c r="N280" s="674"/>
      <c r="O280" s="674"/>
      <c r="P280" s="701"/>
    </row>
    <row r="281" spans="1:16" ht="15.75" customHeight="1">
      <c r="A281" s="682"/>
      <c r="B281" s="371" t="s">
        <v>897</v>
      </c>
      <c r="C281" s="674"/>
      <c r="D281" s="674"/>
      <c r="E281" s="674"/>
      <c r="F281" s="674"/>
      <c r="G281" s="674"/>
      <c r="H281" s="674"/>
      <c r="I281" s="674"/>
      <c r="J281" s="674"/>
      <c r="K281" s="674"/>
      <c r="L281" s="674"/>
      <c r="M281" s="674"/>
      <c r="N281" s="674"/>
      <c r="O281" s="674"/>
      <c r="P281" s="701"/>
    </row>
    <row r="282" spans="1:16" ht="15.75" customHeight="1">
      <c r="A282" s="683"/>
      <c r="B282" s="373" t="s">
        <v>898</v>
      </c>
      <c r="C282" s="675"/>
      <c r="D282" s="675"/>
      <c r="E282" s="675"/>
      <c r="F282" s="675"/>
      <c r="G282" s="675"/>
      <c r="H282" s="675"/>
      <c r="I282" s="675"/>
      <c r="J282" s="675"/>
      <c r="K282" s="675"/>
      <c r="L282" s="675"/>
      <c r="M282" s="675"/>
      <c r="N282" s="675"/>
      <c r="O282" s="675"/>
      <c r="P282" s="701"/>
    </row>
    <row r="283" spans="1:16" ht="15.75" customHeight="1">
      <c r="A283" s="681" t="s">
        <v>899</v>
      </c>
      <c r="B283" s="375" t="s">
        <v>900</v>
      </c>
      <c r="C283" s="679">
        <v>8784</v>
      </c>
      <c r="D283" s="679">
        <v>8784</v>
      </c>
      <c r="E283" s="679">
        <v>8784</v>
      </c>
      <c r="F283" s="679">
        <v>8784</v>
      </c>
      <c r="G283" s="679">
        <v>8784</v>
      </c>
      <c r="H283" s="679">
        <v>8784</v>
      </c>
      <c r="I283" s="679">
        <v>8784</v>
      </c>
      <c r="J283" s="679"/>
      <c r="K283" s="679"/>
      <c r="L283" s="679"/>
      <c r="M283" s="679"/>
      <c r="N283" s="679"/>
      <c r="O283" s="679"/>
      <c r="P283" s="701">
        <v>0</v>
      </c>
    </row>
    <row r="284" spans="1:16" ht="15.75" customHeight="1">
      <c r="A284" s="682"/>
      <c r="B284" s="371" t="s">
        <v>901</v>
      </c>
      <c r="C284" s="674"/>
      <c r="D284" s="674"/>
      <c r="E284" s="674"/>
      <c r="F284" s="674"/>
      <c r="G284" s="674"/>
      <c r="H284" s="674"/>
      <c r="I284" s="674"/>
      <c r="J284" s="674"/>
      <c r="K284" s="674"/>
      <c r="L284" s="674"/>
      <c r="M284" s="674"/>
      <c r="N284" s="674"/>
      <c r="O284" s="674"/>
      <c r="P284" s="701"/>
    </row>
    <row r="285" spans="1:16" ht="15.75" customHeight="1">
      <c r="A285" s="682"/>
      <c r="B285" s="371" t="s">
        <v>902</v>
      </c>
      <c r="C285" s="674"/>
      <c r="D285" s="674"/>
      <c r="E285" s="674"/>
      <c r="F285" s="674"/>
      <c r="G285" s="674"/>
      <c r="H285" s="674"/>
      <c r="I285" s="674"/>
      <c r="J285" s="674"/>
      <c r="K285" s="674"/>
      <c r="L285" s="674"/>
      <c r="M285" s="674"/>
      <c r="N285" s="674"/>
      <c r="O285" s="674"/>
      <c r="P285" s="701"/>
    </row>
    <row r="286" spans="1:16" ht="15.75" customHeight="1">
      <c r="A286" s="682"/>
      <c r="B286" s="371" t="s">
        <v>903</v>
      </c>
      <c r="C286" s="674"/>
      <c r="D286" s="674"/>
      <c r="E286" s="674"/>
      <c r="F286" s="674"/>
      <c r="G286" s="674"/>
      <c r="H286" s="674"/>
      <c r="I286" s="674"/>
      <c r="J286" s="674"/>
      <c r="K286" s="674"/>
      <c r="L286" s="674"/>
      <c r="M286" s="674"/>
      <c r="N286" s="674"/>
      <c r="O286" s="674"/>
      <c r="P286" s="701"/>
    </row>
    <row r="287" spans="1:16" ht="15.75" customHeight="1">
      <c r="A287" s="683"/>
      <c r="B287" s="373" t="s">
        <v>904</v>
      </c>
      <c r="C287" s="675"/>
      <c r="D287" s="675"/>
      <c r="E287" s="675"/>
      <c r="F287" s="675"/>
      <c r="G287" s="675"/>
      <c r="H287" s="675"/>
      <c r="I287" s="675"/>
      <c r="J287" s="675"/>
      <c r="K287" s="675"/>
      <c r="L287" s="675"/>
      <c r="M287" s="675"/>
      <c r="N287" s="675"/>
      <c r="O287" s="675"/>
      <c r="P287" s="701"/>
    </row>
    <row r="288" spans="1:16" ht="15.75" customHeight="1">
      <c r="A288" s="681">
        <v>34</v>
      </c>
      <c r="B288" s="375" t="s">
        <v>905</v>
      </c>
      <c r="C288" s="679">
        <v>68980</v>
      </c>
      <c r="D288" s="679">
        <v>68980</v>
      </c>
      <c r="E288" s="679">
        <v>68980</v>
      </c>
      <c r="F288" s="679">
        <v>68980</v>
      </c>
      <c r="G288" s="679">
        <v>68980</v>
      </c>
      <c r="H288" s="679">
        <v>68980</v>
      </c>
      <c r="I288" s="679">
        <v>68980</v>
      </c>
      <c r="J288" s="679"/>
      <c r="K288" s="679"/>
      <c r="L288" s="679"/>
      <c r="M288" s="679"/>
      <c r="N288" s="679"/>
      <c r="O288" s="679"/>
      <c r="P288" s="701">
        <v>0</v>
      </c>
    </row>
    <row r="289" spans="1:16" ht="15.75" customHeight="1">
      <c r="A289" s="682"/>
      <c r="B289" s="371" t="s">
        <v>906</v>
      </c>
      <c r="C289" s="674"/>
      <c r="D289" s="674"/>
      <c r="E289" s="674"/>
      <c r="F289" s="674"/>
      <c r="G289" s="674"/>
      <c r="H289" s="674"/>
      <c r="I289" s="674"/>
      <c r="J289" s="674"/>
      <c r="K289" s="674"/>
      <c r="L289" s="674"/>
      <c r="M289" s="674"/>
      <c r="N289" s="674"/>
      <c r="O289" s="674"/>
      <c r="P289" s="701"/>
    </row>
    <row r="290" spans="1:16" ht="15.75" customHeight="1">
      <c r="A290" s="683"/>
      <c r="B290" s="373" t="s">
        <v>907</v>
      </c>
      <c r="C290" s="675"/>
      <c r="D290" s="675"/>
      <c r="E290" s="675"/>
      <c r="F290" s="675"/>
      <c r="G290" s="675"/>
      <c r="H290" s="675"/>
      <c r="I290" s="675"/>
      <c r="J290" s="675"/>
      <c r="K290" s="675"/>
      <c r="L290" s="675"/>
      <c r="M290" s="675"/>
      <c r="N290" s="675"/>
      <c r="O290" s="675"/>
      <c r="P290" s="701"/>
    </row>
    <row r="291" spans="1:16" ht="15.75" customHeight="1">
      <c r="A291" s="681">
        <v>35</v>
      </c>
      <c r="B291" s="375" t="s">
        <v>908</v>
      </c>
      <c r="C291" s="679">
        <v>30914.4</v>
      </c>
      <c r="D291" s="679">
        <v>30914.4</v>
      </c>
      <c r="E291" s="679">
        <v>30914.4</v>
      </c>
      <c r="F291" s="679">
        <v>30914.4</v>
      </c>
      <c r="G291" s="679">
        <v>30914.4</v>
      </c>
      <c r="H291" s="679">
        <v>30914.4</v>
      </c>
      <c r="I291" s="679">
        <v>30914.4</v>
      </c>
      <c r="J291" s="679"/>
      <c r="K291" s="679"/>
      <c r="L291" s="679"/>
      <c r="M291" s="679"/>
      <c r="N291" s="679"/>
      <c r="O291" s="679"/>
      <c r="P291" s="701">
        <v>0</v>
      </c>
    </row>
    <row r="292" spans="1:16" ht="15.75" customHeight="1">
      <c r="A292" s="682"/>
      <c r="B292" s="371" t="s">
        <v>909</v>
      </c>
      <c r="C292" s="674"/>
      <c r="D292" s="674"/>
      <c r="E292" s="674"/>
      <c r="F292" s="674"/>
      <c r="G292" s="674"/>
      <c r="H292" s="674"/>
      <c r="I292" s="674"/>
      <c r="J292" s="674"/>
      <c r="K292" s="674"/>
      <c r="L292" s="674"/>
      <c r="M292" s="674"/>
      <c r="N292" s="674"/>
      <c r="O292" s="674"/>
      <c r="P292" s="701"/>
    </row>
    <row r="293" spans="1:16" ht="15.75" customHeight="1">
      <c r="A293" s="682"/>
      <c r="B293" s="371" t="s">
        <v>910</v>
      </c>
      <c r="C293" s="674"/>
      <c r="D293" s="674"/>
      <c r="E293" s="674"/>
      <c r="F293" s="674"/>
      <c r="G293" s="674"/>
      <c r="H293" s="674"/>
      <c r="I293" s="674"/>
      <c r="J293" s="674"/>
      <c r="K293" s="674"/>
      <c r="L293" s="674"/>
      <c r="M293" s="674"/>
      <c r="N293" s="674"/>
      <c r="O293" s="674"/>
      <c r="P293" s="701"/>
    </row>
    <row r="294" spans="1:16" ht="15.75" customHeight="1">
      <c r="A294" s="682"/>
      <c r="B294" s="371" t="s">
        <v>911</v>
      </c>
      <c r="C294" s="674"/>
      <c r="D294" s="674"/>
      <c r="E294" s="674"/>
      <c r="F294" s="674"/>
      <c r="G294" s="674"/>
      <c r="H294" s="674"/>
      <c r="I294" s="674"/>
      <c r="J294" s="674"/>
      <c r="K294" s="674"/>
      <c r="L294" s="674"/>
      <c r="M294" s="674"/>
      <c r="N294" s="674"/>
      <c r="O294" s="674"/>
      <c r="P294" s="701"/>
    </row>
    <row r="295" spans="1:16" ht="15.75" customHeight="1">
      <c r="A295" s="682"/>
      <c r="B295" s="371" t="s">
        <v>912</v>
      </c>
      <c r="C295" s="674"/>
      <c r="D295" s="674"/>
      <c r="E295" s="674"/>
      <c r="F295" s="674"/>
      <c r="G295" s="674"/>
      <c r="H295" s="674"/>
      <c r="I295" s="674"/>
      <c r="J295" s="674"/>
      <c r="K295" s="674"/>
      <c r="L295" s="674"/>
      <c r="M295" s="674"/>
      <c r="N295" s="674"/>
      <c r="O295" s="674"/>
      <c r="P295" s="701"/>
    </row>
    <row r="296" spans="1:16" ht="15.75" customHeight="1">
      <c r="A296" s="682"/>
      <c r="B296" s="371" t="s">
        <v>913</v>
      </c>
      <c r="C296" s="674"/>
      <c r="D296" s="674"/>
      <c r="E296" s="674"/>
      <c r="F296" s="674"/>
      <c r="G296" s="674"/>
      <c r="H296" s="674"/>
      <c r="I296" s="674"/>
      <c r="J296" s="674"/>
      <c r="K296" s="674"/>
      <c r="L296" s="674"/>
      <c r="M296" s="674"/>
      <c r="N296" s="674"/>
      <c r="O296" s="674"/>
      <c r="P296" s="701"/>
    </row>
    <row r="297" spans="1:16" ht="15.75" customHeight="1">
      <c r="A297" s="683"/>
      <c r="B297" s="373" t="s">
        <v>914</v>
      </c>
      <c r="C297" s="675"/>
      <c r="D297" s="675"/>
      <c r="E297" s="675"/>
      <c r="F297" s="675"/>
      <c r="G297" s="675"/>
      <c r="H297" s="675"/>
      <c r="I297" s="675"/>
      <c r="J297" s="675"/>
      <c r="K297" s="675"/>
      <c r="L297" s="675"/>
      <c r="M297" s="675"/>
      <c r="N297" s="675"/>
      <c r="O297" s="675"/>
      <c r="P297" s="701"/>
    </row>
    <row r="298" spans="1:16" ht="15.75" customHeight="1">
      <c r="A298" s="681" t="s">
        <v>915</v>
      </c>
      <c r="B298" s="375" t="s">
        <v>916</v>
      </c>
      <c r="C298" s="679">
        <v>100</v>
      </c>
      <c r="D298" s="679">
        <v>100</v>
      </c>
      <c r="E298" s="679">
        <v>100</v>
      </c>
      <c r="F298" s="679">
        <v>100</v>
      </c>
      <c r="G298" s="679">
        <v>100</v>
      </c>
      <c r="H298" s="679">
        <v>100</v>
      </c>
      <c r="I298" s="679">
        <v>100</v>
      </c>
      <c r="J298" s="679"/>
      <c r="K298" s="679"/>
      <c r="L298" s="679"/>
      <c r="M298" s="679"/>
      <c r="N298" s="679"/>
      <c r="O298" s="679"/>
      <c r="P298" s="701">
        <v>0</v>
      </c>
    </row>
    <row r="299" spans="1:16" ht="15.75" customHeight="1">
      <c r="A299" s="682"/>
      <c r="B299" s="371" t="s">
        <v>917</v>
      </c>
      <c r="C299" s="674"/>
      <c r="D299" s="674"/>
      <c r="E299" s="674"/>
      <c r="F299" s="674"/>
      <c r="G299" s="674"/>
      <c r="H299" s="674"/>
      <c r="I299" s="674"/>
      <c r="J299" s="674"/>
      <c r="K299" s="674"/>
      <c r="L299" s="674"/>
      <c r="M299" s="674"/>
      <c r="N299" s="674"/>
      <c r="O299" s="674"/>
      <c r="P299" s="701"/>
    </row>
    <row r="300" spans="1:16" ht="15.75" customHeight="1">
      <c r="A300" s="683"/>
      <c r="B300" s="373" t="s">
        <v>918</v>
      </c>
      <c r="C300" s="675"/>
      <c r="D300" s="675"/>
      <c r="E300" s="675"/>
      <c r="F300" s="675"/>
      <c r="G300" s="675"/>
      <c r="H300" s="675"/>
      <c r="I300" s="675"/>
      <c r="J300" s="675"/>
      <c r="K300" s="675"/>
      <c r="L300" s="675"/>
      <c r="M300" s="675"/>
      <c r="N300" s="675"/>
      <c r="O300" s="675"/>
      <c r="P300" s="701"/>
    </row>
    <row r="301" spans="1:16" ht="15.75" customHeight="1">
      <c r="A301" s="681" t="s">
        <v>919</v>
      </c>
      <c r="B301" s="375" t="s">
        <v>920</v>
      </c>
      <c r="C301" s="679">
        <v>169</v>
      </c>
      <c r="D301" s="679">
        <v>169</v>
      </c>
      <c r="E301" s="679">
        <v>169</v>
      </c>
      <c r="F301" s="679">
        <v>169</v>
      </c>
      <c r="G301" s="679">
        <v>169</v>
      </c>
      <c r="H301" s="679">
        <v>169</v>
      </c>
      <c r="I301" s="679">
        <v>169</v>
      </c>
      <c r="J301" s="679"/>
      <c r="K301" s="679"/>
      <c r="L301" s="679"/>
      <c r="M301" s="679"/>
      <c r="N301" s="679"/>
      <c r="O301" s="679"/>
      <c r="P301" s="701">
        <v>0</v>
      </c>
    </row>
    <row r="302" spans="1:16" ht="15.75" customHeight="1">
      <c r="A302" s="682"/>
      <c r="B302" s="371" t="s">
        <v>921</v>
      </c>
      <c r="C302" s="674"/>
      <c r="D302" s="674"/>
      <c r="E302" s="674"/>
      <c r="F302" s="674"/>
      <c r="G302" s="674"/>
      <c r="H302" s="674"/>
      <c r="I302" s="674"/>
      <c r="J302" s="674"/>
      <c r="K302" s="674"/>
      <c r="L302" s="674"/>
      <c r="M302" s="674"/>
      <c r="N302" s="674"/>
      <c r="O302" s="674"/>
      <c r="P302" s="701"/>
    </row>
    <row r="303" spans="1:16" ht="15.75" customHeight="1">
      <c r="A303" s="683"/>
      <c r="B303" s="373" t="s">
        <v>922</v>
      </c>
      <c r="C303" s="675"/>
      <c r="D303" s="675"/>
      <c r="E303" s="675"/>
      <c r="F303" s="675"/>
      <c r="G303" s="675"/>
      <c r="H303" s="675"/>
      <c r="I303" s="675"/>
      <c r="J303" s="675"/>
      <c r="K303" s="675"/>
      <c r="L303" s="675"/>
      <c r="M303" s="675"/>
      <c r="N303" s="675"/>
      <c r="O303" s="675"/>
      <c r="P303" s="701"/>
    </row>
    <row r="304" spans="1:16" ht="15.75" customHeight="1">
      <c r="A304" s="681">
        <v>38</v>
      </c>
      <c r="B304" s="375" t="s">
        <v>923</v>
      </c>
      <c r="C304" s="679">
        <v>22084</v>
      </c>
      <c r="D304" s="679">
        <v>22084</v>
      </c>
      <c r="E304" s="679">
        <v>22084</v>
      </c>
      <c r="F304" s="679">
        <v>22084</v>
      </c>
      <c r="G304" s="679">
        <v>22084</v>
      </c>
      <c r="H304" s="679">
        <v>22084</v>
      </c>
      <c r="I304" s="679">
        <v>22084</v>
      </c>
      <c r="J304" s="679"/>
      <c r="K304" s="679"/>
      <c r="L304" s="679"/>
      <c r="M304" s="679"/>
      <c r="N304" s="679"/>
      <c r="O304" s="679"/>
      <c r="P304" s="701">
        <v>0</v>
      </c>
    </row>
    <row r="305" spans="1:16" ht="15.75" customHeight="1">
      <c r="A305" s="683"/>
      <c r="B305" s="373" t="s">
        <v>924</v>
      </c>
      <c r="C305" s="675"/>
      <c r="D305" s="675"/>
      <c r="E305" s="675"/>
      <c r="F305" s="675"/>
      <c r="G305" s="675"/>
      <c r="H305" s="675"/>
      <c r="I305" s="675"/>
      <c r="J305" s="675"/>
      <c r="K305" s="675"/>
      <c r="L305" s="675"/>
      <c r="M305" s="675"/>
      <c r="N305" s="675"/>
      <c r="O305" s="675"/>
      <c r="P305" s="701"/>
    </row>
    <row r="306" spans="1:16" ht="15.75" customHeight="1">
      <c r="A306" s="681">
        <v>39</v>
      </c>
      <c r="B306" s="375" t="s">
        <v>925</v>
      </c>
      <c r="C306" s="679">
        <v>369</v>
      </c>
      <c r="D306" s="679">
        <v>369</v>
      </c>
      <c r="E306" s="679">
        <v>369</v>
      </c>
      <c r="F306" s="679">
        <v>369</v>
      </c>
      <c r="G306" s="679">
        <v>369</v>
      </c>
      <c r="H306" s="679">
        <v>369</v>
      </c>
      <c r="I306" s="679">
        <v>369</v>
      </c>
      <c r="J306" s="679"/>
      <c r="K306" s="679"/>
      <c r="L306" s="679"/>
      <c r="M306" s="679"/>
      <c r="N306" s="679"/>
      <c r="O306" s="679"/>
      <c r="P306" s="701">
        <v>0</v>
      </c>
    </row>
    <row r="307" spans="1:16" ht="15.75" customHeight="1">
      <c r="A307" s="683"/>
      <c r="B307" s="373" t="s">
        <v>926</v>
      </c>
      <c r="C307" s="675"/>
      <c r="D307" s="675"/>
      <c r="E307" s="675"/>
      <c r="F307" s="675"/>
      <c r="G307" s="675"/>
      <c r="H307" s="675"/>
      <c r="I307" s="675"/>
      <c r="J307" s="675"/>
      <c r="K307" s="675"/>
      <c r="L307" s="675"/>
      <c r="M307" s="675"/>
      <c r="N307" s="675"/>
      <c r="O307" s="675"/>
      <c r="P307" s="701"/>
    </row>
    <row r="308" spans="1:16" ht="15.75" customHeight="1">
      <c r="A308" s="681">
        <v>40</v>
      </c>
      <c r="B308" s="375" t="s">
        <v>927</v>
      </c>
      <c r="C308" s="679">
        <v>369</v>
      </c>
      <c r="D308" s="679">
        <v>369</v>
      </c>
      <c r="E308" s="679">
        <v>369</v>
      </c>
      <c r="F308" s="679">
        <v>369</v>
      </c>
      <c r="G308" s="679">
        <v>369</v>
      </c>
      <c r="H308" s="679">
        <v>369</v>
      </c>
      <c r="I308" s="679">
        <v>369</v>
      </c>
      <c r="J308" s="679"/>
      <c r="K308" s="679"/>
      <c r="L308" s="679"/>
      <c r="M308" s="679"/>
      <c r="N308" s="679"/>
      <c r="O308" s="679"/>
      <c r="P308" s="701">
        <v>0</v>
      </c>
    </row>
    <row r="309" spans="1:16" ht="15.75" customHeight="1">
      <c r="A309" s="682"/>
      <c r="B309" s="371" t="s">
        <v>928</v>
      </c>
      <c r="C309" s="674"/>
      <c r="D309" s="674"/>
      <c r="E309" s="674"/>
      <c r="F309" s="674"/>
      <c r="G309" s="674"/>
      <c r="H309" s="674"/>
      <c r="I309" s="674"/>
      <c r="J309" s="674"/>
      <c r="K309" s="674"/>
      <c r="L309" s="674"/>
      <c r="M309" s="674"/>
      <c r="N309" s="674"/>
      <c r="O309" s="674"/>
      <c r="P309" s="701"/>
    </row>
    <row r="310" spans="1:16" ht="15.75" customHeight="1">
      <c r="A310" s="683"/>
      <c r="B310" s="373" t="s">
        <v>929</v>
      </c>
      <c r="C310" s="675"/>
      <c r="D310" s="675"/>
      <c r="E310" s="675"/>
      <c r="F310" s="675"/>
      <c r="G310" s="675"/>
      <c r="H310" s="675"/>
      <c r="I310" s="675"/>
      <c r="J310" s="675"/>
      <c r="K310" s="675"/>
      <c r="L310" s="675"/>
      <c r="M310" s="675"/>
      <c r="N310" s="675"/>
      <c r="O310" s="675"/>
      <c r="P310" s="701"/>
    </row>
    <row r="311" spans="1:16" ht="15.75" customHeight="1">
      <c r="A311" s="681">
        <v>41</v>
      </c>
      <c r="B311" s="375" t="s">
        <v>930</v>
      </c>
      <c r="C311" s="679">
        <v>369</v>
      </c>
      <c r="D311" s="679">
        <v>369</v>
      </c>
      <c r="E311" s="679">
        <v>369</v>
      </c>
      <c r="F311" s="679">
        <v>369</v>
      </c>
      <c r="G311" s="679">
        <v>369</v>
      </c>
      <c r="H311" s="679">
        <v>369</v>
      </c>
      <c r="I311" s="679">
        <v>369</v>
      </c>
      <c r="J311" s="679"/>
      <c r="K311" s="679"/>
      <c r="L311" s="679"/>
      <c r="M311" s="679"/>
      <c r="N311" s="679"/>
      <c r="O311" s="679"/>
      <c r="P311" s="701">
        <v>0</v>
      </c>
    </row>
    <row r="312" spans="1:16" ht="15.75" customHeight="1">
      <c r="A312" s="683"/>
      <c r="B312" s="373" t="s">
        <v>931</v>
      </c>
      <c r="C312" s="675"/>
      <c r="D312" s="675"/>
      <c r="E312" s="675"/>
      <c r="F312" s="675"/>
      <c r="G312" s="675"/>
      <c r="H312" s="675"/>
      <c r="I312" s="675"/>
      <c r="J312" s="675"/>
      <c r="K312" s="675"/>
      <c r="L312" s="675"/>
      <c r="M312" s="675"/>
      <c r="N312" s="675"/>
      <c r="O312" s="675"/>
      <c r="P312" s="701"/>
    </row>
    <row r="313" spans="1:16" ht="15.75" customHeight="1">
      <c r="A313" s="681">
        <v>42</v>
      </c>
      <c r="B313" s="375" t="s">
        <v>932</v>
      </c>
      <c r="C313" s="679">
        <v>68</v>
      </c>
      <c r="D313" s="679">
        <v>68</v>
      </c>
      <c r="E313" s="679">
        <v>68</v>
      </c>
      <c r="F313" s="679">
        <v>68</v>
      </c>
      <c r="G313" s="679">
        <v>68</v>
      </c>
      <c r="H313" s="679">
        <v>68</v>
      </c>
      <c r="I313" s="679">
        <v>68</v>
      </c>
      <c r="J313" s="679"/>
      <c r="K313" s="679"/>
      <c r="L313" s="679"/>
      <c r="M313" s="679"/>
      <c r="N313" s="679"/>
      <c r="O313" s="679"/>
      <c r="P313" s="701">
        <v>0</v>
      </c>
    </row>
    <row r="314" spans="1:16" ht="15.75" customHeight="1">
      <c r="A314" s="682"/>
      <c r="B314" s="371" t="s">
        <v>933</v>
      </c>
      <c r="C314" s="674"/>
      <c r="D314" s="674"/>
      <c r="E314" s="674"/>
      <c r="F314" s="674"/>
      <c r="G314" s="674"/>
      <c r="H314" s="674"/>
      <c r="I314" s="674"/>
      <c r="J314" s="674"/>
      <c r="K314" s="674"/>
      <c r="L314" s="674"/>
      <c r="M314" s="674"/>
      <c r="N314" s="674"/>
      <c r="O314" s="674"/>
      <c r="P314" s="701"/>
    </row>
    <row r="315" spans="1:16" ht="15.75" customHeight="1">
      <c r="A315" s="683"/>
      <c r="B315" s="373" t="s">
        <v>934</v>
      </c>
      <c r="C315" s="675"/>
      <c r="D315" s="675"/>
      <c r="E315" s="675"/>
      <c r="F315" s="675"/>
      <c r="G315" s="675"/>
      <c r="H315" s="675"/>
      <c r="I315" s="675"/>
      <c r="J315" s="675"/>
      <c r="K315" s="675"/>
      <c r="L315" s="675"/>
      <c r="M315" s="675"/>
      <c r="N315" s="675"/>
      <c r="O315" s="675"/>
      <c r="P315" s="701"/>
    </row>
    <row r="316" spans="1:16" ht="15.75" customHeight="1">
      <c r="A316" s="681">
        <v>43</v>
      </c>
      <c r="B316" s="375" t="s">
        <v>935</v>
      </c>
      <c r="C316" s="679">
        <v>415.2</v>
      </c>
      <c r="D316" s="679">
        <v>415.2</v>
      </c>
      <c r="E316" s="679">
        <v>415.2</v>
      </c>
      <c r="F316" s="679">
        <v>415.2</v>
      </c>
      <c r="G316" s="679">
        <v>415.2</v>
      </c>
      <c r="H316" s="679">
        <v>415.2</v>
      </c>
      <c r="I316" s="679">
        <v>415.2</v>
      </c>
      <c r="J316" s="679"/>
      <c r="K316" s="679"/>
      <c r="L316" s="679"/>
      <c r="M316" s="679"/>
      <c r="N316" s="679"/>
      <c r="O316" s="679"/>
      <c r="P316" s="701">
        <v>0</v>
      </c>
    </row>
    <row r="317" spans="1:16" ht="15.75" customHeight="1">
      <c r="A317" s="683"/>
      <c r="B317" s="373" t="s">
        <v>936</v>
      </c>
      <c r="C317" s="675"/>
      <c r="D317" s="675"/>
      <c r="E317" s="675"/>
      <c r="F317" s="675"/>
      <c r="G317" s="675"/>
      <c r="H317" s="675"/>
      <c r="I317" s="675"/>
      <c r="J317" s="675"/>
      <c r="K317" s="675"/>
      <c r="L317" s="675"/>
      <c r="M317" s="675"/>
      <c r="N317" s="675"/>
      <c r="O317" s="675"/>
      <c r="P317" s="701"/>
    </row>
    <row r="318" spans="1:16" ht="15.75" customHeight="1">
      <c r="A318" s="681">
        <v>44</v>
      </c>
      <c r="B318" s="375" t="s">
        <v>937</v>
      </c>
      <c r="C318" s="679">
        <v>594</v>
      </c>
      <c r="D318" s="679">
        <v>594</v>
      </c>
      <c r="E318" s="679">
        <v>594</v>
      </c>
      <c r="F318" s="679">
        <v>594</v>
      </c>
      <c r="G318" s="679">
        <v>594</v>
      </c>
      <c r="H318" s="679">
        <v>594</v>
      </c>
      <c r="I318" s="679">
        <v>594</v>
      </c>
      <c r="J318" s="679"/>
      <c r="K318" s="679"/>
      <c r="L318" s="679"/>
      <c r="M318" s="679"/>
      <c r="N318" s="679"/>
      <c r="O318" s="679"/>
      <c r="P318" s="701">
        <v>0</v>
      </c>
    </row>
    <row r="319" spans="1:16" ht="15.75" customHeight="1">
      <c r="A319" s="682"/>
      <c r="B319" s="371" t="s">
        <v>938</v>
      </c>
      <c r="C319" s="674"/>
      <c r="D319" s="674"/>
      <c r="E319" s="674"/>
      <c r="F319" s="674"/>
      <c r="G319" s="674"/>
      <c r="H319" s="674"/>
      <c r="I319" s="674"/>
      <c r="J319" s="674"/>
      <c r="K319" s="674"/>
      <c r="L319" s="674"/>
      <c r="M319" s="674"/>
      <c r="N319" s="674"/>
      <c r="O319" s="674"/>
      <c r="P319" s="701"/>
    </row>
    <row r="320" spans="1:16" ht="15.75" customHeight="1">
      <c r="A320" s="683"/>
      <c r="B320" s="373" t="s">
        <v>939</v>
      </c>
      <c r="C320" s="675"/>
      <c r="D320" s="675"/>
      <c r="E320" s="675"/>
      <c r="F320" s="675"/>
      <c r="G320" s="675"/>
      <c r="H320" s="675"/>
      <c r="I320" s="675"/>
      <c r="J320" s="675"/>
      <c r="K320" s="675"/>
      <c r="L320" s="675"/>
      <c r="M320" s="675"/>
      <c r="N320" s="675"/>
      <c r="O320" s="675"/>
      <c r="P320" s="701"/>
    </row>
    <row r="321" spans="1:16" ht="15.75" customHeight="1">
      <c r="A321" s="681">
        <v>45</v>
      </c>
      <c r="B321" s="375" t="s">
        <v>940</v>
      </c>
      <c r="C321" s="679">
        <v>576.6</v>
      </c>
      <c r="D321" s="679">
        <v>576.6</v>
      </c>
      <c r="E321" s="679">
        <v>576.6</v>
      </c>
      <c r="F321" s="679">
        <v>576.6</v>
      </c>
      <c r="G321" s="679">
        <v>576.6</v>
      </c>
      <c r="H321" s="679">
        <v>576.6</v>
      </c>
      <c r="I321" s="679">
        <v>576.6</v>
      </c>
      <c r="J321" s="679"/>
      <c r="K321" s="679"/>
      <c r="L321" s="679"/>
      <c r="M321" s="679"/>
      <c r="N321" s="679"/>
      <c r="O321" s="679"/>
      <c r="P321" s="701">
        <v>0</v>
      </c>
    </row>
    <row r="322" spans="1:16" ht="15.75" customHeight="1">
      <c r="A322" s="682"/>
      <c r="B322" s="371" t="s">
        <v>941</v>
      </c>
      <c r="C322" s="674"/>
      <c r="D322" s="674"/>
      <c r="E322" s="674"/>
      <c r="F322" s="674"/>
      <c r="G322" s="674"/>
      <c r="H322" s="674"/>
      <c r="I322" s="674"/>
      <c r="J322" s="674"/>
      <c r="K322" s="674"/>
      <c r="L322" s="674"/>
      <c r="M322" s="674"/>
      <c r="N322" s="674"/>
      <c r="O322" s="674"/>
      <c r="P322" s="701"/>
    </row>
    <row r="323" spans="1:16" ht="15.75" customHeight="1">
      <c r="A323" s="682"/>
      <c r="B323" s="371" t="s">
        <v>942</v>
      </c>
      <c r="C323" s="674"/>
      <c r="D323" s="674"/>
      <c r="E323" s="674"/>
      <c r="F323" s="674"/>
      <c r="G323" s="674"/>
      <c r="H323" s="674"/>
      <c r="I323" s="674"/>
      <c r="J323" s="674"/>
      <c r="K323" s="674"/>
      <c r="L323" s="674"/>
      <c r="M323" s="674"/>
      <c r="N323" s="674"/>
      <c r="O323" s="674"/>
      <c r="P323" s="701"/>
    </row>
    <row r="324" spans="1:16" ht="15.75" customHeight="1">
      <c r="A324" s="683"/>
      <c r="B324" s="373" t="s">
        <v>943</v>
      </c>
      <c r="C324" s="675"/>
      <c r="D324" s="675"/>
      <c r="E324" s="675"/>
      <c r="F324" s="675"/>
      <c r="G324" s="675"/>
      <c r="H324" s="675"/>
      <c r="I324" s="675"/>
      <c r="J324" s="675"/>
      <c r="K324" s="675"/>
      <c r="L324" s="675"/>
      <c r="M324" s="675"/>
      <c r="N324" s="675"/>
      <c r="O324" s="675"/>
      <c r="P324" s="701"/>
    </row>
    <row r="325" spans="1:16" ht="15.75" customHeight="1">
      <c r="A325" s="681">
        <v>46</v>
      </c>
      <c r="B325" s="375" t="s">
        <v>940</v>
      </c>
      <c r="C325" s="679">
        <v>369</v>
      </c>
      <c r="D325" s="679">
        <v>369</v>
      </c>
      <c r="E325" s="679">
        <v>369</v>
      </c>
      <c r="F325" s="679">
        <v>369</v>
      </c>
      <c r="G325" s="679">
        <v>369</v>
      </c>
      <c r="H325" s="679">
        <v>369</v>
      </c>
      <c r="I325" s="679">
        <v>369</v>
      </c>
      <c r="J325" s="679"/>
      <c r="K325" s="679"/>
      <c r="L325" s="679"/>
      <c r="M325" s="679"/>
      <c r="N325" s="679"/>
      <c r="O325" s="679"/>
      <c r="P325" s="701">
        <v>0</v>
      </c>
    </row>
    <row r="326" spans="1:16" ht="15" customHeight="1">
      <c r="A326" s="682"/>
      <c r="B326" s="371" t="s">
        <v>944</v>
      </c>
      <c r="C326" s="674"/>
      <c r="D326" s="674"/>
      <c r="E326" s="674"/>
      <c r="F326" s="674"/>
      <c r="G326" s="674"/>
      <c r="H326" s="674"/>
      <c r="I326" s="674"/>
      <c r="J326" s="674"/>
      <c r="K326" s="674"/>
      <c r="L326" s="674"/>
      <c r="M326" s="674"/>
      <c r="N326" s="674"/>
      <c r="O326" s="674"/>
      <c r="P326" s="701"/>
    </row>
    <row r="327" spans="1:16" ht="15" customHeight="1">
      <c r="A327" s="682"/>
      <c r="B327" s="371" t="s">
        <v>945</v>
      </c>
      <c r="C327" s="674"/>
      <c r="D327" s="674"/>
      <c r="E327" s="674"/>
      <c r="F327" s="674"/>
      <c r="G327" s="674"/>
      <c r="H327" s="674"/>
      <c r="I327" s="674"/>
      <c r="J327" s="674"/>
      <c r="K327" s="674"/>
      <c r="L327" s="674"/>
      <c r="M327" s="674"/>
      <c r="N327" s="674"/>
      <c r="O327" s="674"/>
      <c r="P327" s="701"/>
    </row>
    <row r="328" spans="1:16" ht="15" customHeight="1">
      <c r="A328" s="683"/>
      <c r="B328" s="373" t="s">
        <v>946</v>
      </c>
      <c r="C328" s="675"/>
      <c r="D328" s="675"/>
      <c r="E328" s="675"/>
      <c r="F328" s="675"/>
      <c r="G328" s="675"/>
      <c r="H328" s="675"/>
      <c r="I328" s="675"/>
      <c r="J328" s="675"/>
      <c r="K328" s="675"/>
      <c r="L328" s="675"/>
      <c r="M328" s="675"/>
      <c r="N328" s="675"/>
      <c r="O328" s="675"/>
      <c r="P328" s="701"/>
    </row>
    <row r="329" spans="1:16" ht="15.75" customHeight="1">
      <c r="A329" s="681">
        <v>47</v>
      </c>
      <c r="B329" s="375" t="s">
        <v>947</v>
      </c>
      <c r="C329" s="679">
        <v>190</v>
      </c>
      <c r="D329" s="679">
        <v>190</v>
      </c>
      <c r="E329" s="679">
        <v>190</v>
      </c>
      <c r="F329" s="679">
        <v>190</v>
      </c>
      <c r="G329" s="679">
        <v>190</v>
      </c>
      <c r="H329" s="679">
        <v>190</v>
      </c>
      <c r="I329" s="679">
        <v>190</v>
      </c>
      <c r="J329" s="679"/>
      <c r="K329" s="679"/>
      <c r="L329" s="679"/>
      <c r="M329" s="679"/>
      <c r="N329" s="679"/>
      <c r="O329" s="679"/>
      <c r="P329" s="701">
        <v>0</v>
      </c>
    </row>
    <row r="330" spans="1:16" ht="15.75" customHeight="1">
      <c r="A330" s="682"/>
      <c r="B330" s="371" t="s">
        <v>948</v>
      </c>
      <c r="C330" s="674"/>
      <c r="D330" s="674"/>
      <c r="E330" s="674"/>
      <c r="F330" s="674"/>
      <c r="G330" s="674"/>
      <c r="H330" s="674"/>
      <c r="I330" s="674"/>
      <c r="J330" s="674"/>
      <c r="K330" s="674"/>
      <c r="L330" s="674"/>
      <c r="M330" s="674"/>
      <c r="N330" s="674"/>
      <c r="O330" s="674"/>
      <c r="P330" s="701"/>
    </row>
    <row r="331" spans="1:16" ht="33.75" customHeight="1">
      <c r="A331" s="683"/>
      <c r="B331" s="373" t="s">
        <v>949</v>
      </c>
      <c r="C331" s="675"/>
      <c r="D331" s="675"/>
      <c r="E331" s="675"/>
      <c r="F331" s="675"/>
      <c r="G331" s="675"/>
      <c r="H331" s="675"/>
      <c r="I331" s="675"/>
      <c r="J331" s="675"/>
      <c r="K331" s="675"/>
      <c r="L331" s="675"/>
      <c r="M331" s="675"/>
      <c r="N331" s="675"/>
      <c r="O331" s="675"/>
      <c r="P331" s="701"/>
    </row>
    <row r="332" spans="1:16" ht="15.75" customHeight="1">
      <c r="A332" s="377"/>
      <c r="B332" s="688" t="s">
        <v>950</v>
      </c>
      <c r="C332" s="689"/>
      <c r="D332" s="387"/>
      <c r="E332" s="387"/>
      <c r="F332" s="387"/>
      <c r="G332" s="387"/>
      <c r="H332" s="387"/>
      <c r="I332" s="387"/>
      <c r="J332" s="387"/>
      <c r="K332" s="387"/>
      <c r="L332" s="387"/>
      <c r="M332" s="387"/>
      <c r="N332" s="387"/>
      <c r="O332" s="387"/>
      <c r="P332" s="422"/>
    </row>
    <row r="333" spans="1:16" ht="15.75" customHeight="1">
      <c r="A333" s="681">
        <v>48</v>
      </c>
      <c r="B333" s="375" t="s">
        <v>951</v>
      </c>
      <c r="C333" s="679">
        <v>2270</v>
      </c>
      <c r="D333" s="679">
        <v>2270</v>
      </c>
      <c r="E333" s="679">
        <v>2270</v>
      </c>
      <c r="F333" s="679">
        <v>2270</v>
      </c>
      <c r="G333" s="679">
        <v>2270</v>
      </c>
      <c r="H333" s="690">
        <v>2270</v>
      </c>
      <c r="I333" s="690">
        <v>2270</v>
      </c>
      <c r="J333" s="679"/>
      <c r="K333" s="679"/>
      <c r="L333" s="679"/>
      <c r="M333" s="679"/>
      <c r="N333" s="679"/>
      <c r="O333" s="679"/>
      <c r="P333" s="701">
        <v>0</v>
      </c>
    </row>
    <row r="334" spans="1:16" ht="15.75" customHeight="1">
      <c r="A334" s="682"/>
      <c r="B334" s="371" t="s">
        <v>952</v>
      </c>
      <c r="C334" s="674"/>
      <c r="D334" s="674"/>
      <c r="E334" s="674"/>
      <c r="F334" s="674"/>
      <c r="G334" s="674"/>
      <c r="H334" s="691"/>
      <c r="I334" s="691"/>
      <c r="J334" s="674"/>
      <c r="K334" s="674"/>
      <c r="L334" s="674"/>
      <c r="M334" s="674"/>
      <c r="N334" s="674"/>
      <c r="O334" s="674"/>
      <c r="P334" s="701"/>
    </row>
    <row r="335" spans="1:16" ht="15.75" customHeight="1">
      <c r="A335" s="682"/>
      <c r="B335" s="371" t="s">
        <v>953</v>
      </c>
      <c r="C335" s="674"/>
      <c r="D335" s="674"/>
      <c r="E335" s="674"/>
      <c r="F335" s="674"/>
      <c r="G335" s="674"/>
      <c r="H335" s="691"/>
      <c r="I335" s="691"/>
      <c r="J335" s="674"/>
      <c r="K335" s="674"/>
      <c r="L335" s="674"/>
      <c r="M335" s="674"/>
      <c r="N335" s="674"/>
      <c r="O335" s="674"/>
      <c r="P335" s="701"/>
    </row>
    <row r="336" spans="1:16" ht="15.75" customHeight="1">
      <c r="A336" s="683"/>
      <c r="B336" s="373" t="s">
        <v>954</v>
      </c>
      <c r="C336" s="675"/>
      <c r="D336" s="675"/>
      <c r="E336" s="675"/>
      <c r="F336" s="675"/>
      <c r="G336" s="675"/>
      <c r="H336" s="692"/>
      <c r="I336" s="692"/>
      <c r="J336" s="675"/>
      <c r="K336" s="675"/>
      <c r="L336" s="675"/>
      <c r="M336" s="675"/>
      <c r="N336" s="675"/>
      <c r="O336" s="675"/>
      <c r="P336" s="701"/>
    </row>
    <row r="337" spans="1:16" ht="15.75" customHeight="1">
      <c r="A337" s="681">
        <v>49</v>
      </c>
      <c r="B337" s="375" t="s">
        <v>955</v>
      </c>
      <c r="C337" s="679">
        <v>2850</v>
      </c>
      <c r="D337" s="679">
        <v>2850</v>
      </c>
      <c r="E337" s="679">
        <v>2850</v>
      </c>
      <c r="F337" s="679">
        <v>2850</v>
      </c>
      <c r="G337" s="679">
        <v>2850</v>
      </c>
      <c r="H337" s="679">
        <v>2850</v>
      </c>
      <c r="I337" s="679">
        <v>2850</v>
      </c>
      <c r="J337" s="679"/>
      <c r="K337" s="679"/>
      <c r="L337" s="679"/>
      <c r="M337" s="679"/>
      <c r="N337" s="679"/>
      <c r="O337" s="679"/>
      <c r="P337" s="701">
        <v>0</v>
      </c>
    </row>
    <row r="338" spans="1:16" ht="15.75" customHeight="1">
      <c r="A338" s="682"/>
      <c r="B338" s="371" t="s">
        <v>956</v>
      </c>
      <c r="C338" s="674"/>
      <c r="D338" s="674"/>
      <c r="E338" s="674"/>
      <c r="F338" s="674"/>
      <c r="G338" s="674"/>
      <c r="H338" s="674"/>
      <c r="I338" s="674"/>
      <c r="J338" s="674"/>
      <c r="K338" s="674"/>
      <c r="L338" s="674"/>
      <c r="M338" s="674"/>
      <c r="N338" s="674"/>
      <c r="O338" s="674"/>
      <c r="P338" s="701"/>
    </row>
    <row r="339" spans="1:16" ht="15.75" customHeight="1">
      <c r="A339" s="682"/>
      <c r="B339" s="371" t="s">
        <v>957</v>
      </c>
      <c r="C339" s="674"/>
      <c r="D339" s="674"/>
      <c r="E339" s="674"/>
      <c r="F339" s="674"/>
      <c r="G339" s="674"/>
      <c r="H339" s="674"/>
      <c r="I339" s="674"/>
      <c r="J339" s="674"/>
      <c r="K339" s="674"/>
      <c r="L339" s="674"/>
      <c r="M339" s="674"/>
      <c r="N339" s="674"/>
      <c r="O339" s="674"/>
      <c r="P339" s="701"/>
    </row>
    <row r="340" spans="1:16" ht="15.75" customHeight="1">
      <c r="A340" s="683"/>
      <c r="B340" s="373" t="s">
        <v>958</v>
      </c>
      <c r="C340" s="675"/>
      <c r="D340" s="675"/>
      <c r="E340" s="675"/>
      <c r="F340" s="675"/>
      <c r="G340" s="675"/>
      <c r="H340" s="675"/>
      <c r="I340" s="675"/>
      <c r="J340" s="675"/>
      <c r="K340" s="675"/>
      <c r="L340" s="675"/>
      <c r="M340" s="675"/>
      <c r="N340" s="675"/>
      <c r="O340" s="675"/>
      <c r="P340" s="701"/>
    </row>
    <row r="341" spans="1:16" ht="15.75" customHeight="1">
      <c r="A341" s="681">
        <v>50</v>
      </c>
      <c r="B341" s="375" t="s">
        <v>959</v>
      </c>
      <c r="C341" s="679">
        <v>1790</v>
      </c>
      <c r="D341" s="679">
        <v>1790</v>
      </c>
      <c r="E341" s="679">
        <v>1790</v>
      </c>
      <c r="F341" s="679">
        <v>1790</v>
      </c>
      <c r="G341" s="679">
        <v>1790</v>
      </c>
      <c r="H341" s="679">
        <v>1790</v>
      </c>
      <c r="I341" s="679">
        <v>1790</v>
      </c>
      <c r="J341" s="679"/>
      <c r="K341" s="679"/>
      <c r="L341" s="679"/>
      <c r="M341" s="679"/>
      <c r="N341" s="679"/>
      <c r="O341" s="679"/>
      <c r="P341" s="701">
        <v>0</v>
      </c>
    </row>
    <row r="342" spans="1:16" ht="15.75" customHeight="1">
      <c r="A342" s="682"/>
      <c r="B342" s="371" t="s">
        <v>960</v>
      </c>
      <c r="C342" s="674"/>
      <c r="D342" s="674"/>
      <c r="E342" s="674"/>
      <c r="F342" s="674"/>
      <c r="G342" s="674"/>
      <c r="H342" s="674"/>
      <c r="I342" s="674"/>
      <c r="J342" s="674"/>
      <c r="K342" s="674"/>
      <c r="L342" s="674"/>
      <c r="M342" s="674"/>
      <c r="N342" s="674"/>
      <c r="O342" s="674"/>
      <c r="P342" s="701"/>
    </row>
    <row r="343" spans="1:16" ht="15.75" customHeight="1">
      <c r="A343" s="682"/>
      <c r="B343" s="371" t="s">
        <v>961</v>
      </c>
      <c r="C343" s="674"/>
      <c r="D343" s="674"/>
      <c r="E343" s="674"/>
      <c r="F343" s="674"/>
      <c r="G343" s="674"/>
      <c r="H343" s="674"/>
      <c r="I343" s="674"/>
      <c r="J343" s="674"/>
      <c r="K343" s="674"/>
      <c r="L343" s="674"/>
      <c r="M343" s="674"/>
      <c r="N343" s="674"/>
      <c r="O343" s="674"/>
      <c r="P343" s="701"/>
    </row>
    <row r="344" spans="1:16" ht="15.75" customHeight="1">
      <c r="A344" s="682"/>
      <c r="B344" s="371" t="s">
        <v>962</v>
      </c>
      <c r="C344" s="674"/>
      <c r="D344" s="674"/>
      <c r="E344" s="674"/>
      <c r="F344" s="674"/>
      <c r="G344" s="674"/>
      <c r="H344" s="674"/>
      <c r="I344" s="674"/>
      <c r="J344" s="674"/>
      <c r="K344" s="674"/>
      <c r="L344" s="674"/>
      <c r="M344" s="674"/>
      <c r="N344" s="674"/>
      <c r="O344" s="674"/>
      <c r="P344" s="701"/>
    </row>
    <row r="345" spans="1:16" ht="15.75" customHeight="1">
      <c r="A345" s="683"/>
      <c r="B345" s="373" t="s">
        <v>963</v>
      </c>
      <c r="C345" s="675"/>
      <c r="D345" s="675"/>
      <c r="E345" s="675"/>
      <c r="F345" s="675"/>
      <c r="G345" s="675"/>
      <c r="H345" s="675"/>
      <c r="I345" s="675"/>
      <c r="J345" s="675"/>
      <c r="K345" s="675"/>
      <c r="L345" s="675"/>
      <c r="M345" s="675"/>
      <c r="N345" s="675"/>
      <c r="O345" s="675"/>
      <c r="P345" s="701"/>
    </row>
    <row r="346" spans="1:16" ht="15" customHeight="1">
      <c r="A346" s="681">
        <v>51</v>
      </c>
      <c r="B346" s="707" t="s">
        <v>985</v>
      </c>
      <c r="C346" s="679">
        <v>1190</v>
      </c>
      <c r="D346" s="679">
        <v>1190</v>
      </c>
      <c r="E346" s="679">
        <v>1190</v>
      </c>
      <c r="F346" s="679">
        <v>1190</v>
      </c>
      <c r="G346" s="679">
        <v>1190</v>
      </c>
      <c r="H346" s="679">
        <v>1190</v>
      </c>
      <c r="I346" s="679">
        <v>1190</v>
      </c>
      <c r="J346" s="679"/>
      <c r="K346" s="679"/>
      <c r="L346" s="679"/>
      <c r="M346" s="679"/>
      <c r="N346" s="679"/>
      <c r="O346" s="679"/>
      <c r="P346" s="701">
        <v>0</v>
      </c>
    </row>
    <row r="347" spans="1:16" ht="18.75" customHeight="1">
      <c r="A347" s="683"/>
      <c r="B347" s="708"/>
      <c r="C347" s="675"/>
      <c r="D347" s="675"/>
      <c r="E347" s="675"/>
      <c r="F347" s="675"/>
      <c r="G347" s="675"/>
      <c r="H347" s="675"/>
      <c r="I347" s="675"/>
      <c r="J347" s="675"/>
      <c r="K347" s="675"/>
      <c r="L347" s="675"/>
      <c r="M347" s="675"/>
      <c r="N347" s="675"/>
      <c r="O347" s="675"/>
      <c r="P347" s="701"/>
    </row>
    <row r="348" spans="1:16" ht="60.75" customHeight="1">
      <c r="A348" s="702" t="s">
        <v>964</v>
      </c>
      <c r="B348" s="703"/>
      <c r="C348" s="704"/>
      <c r="D348" s="386"/>
      <c r="E348" s="386"/>
      <c r="F348" s="386"/>
      <c r="G348" s="386"/>
      <c r="H348" s="386"/>
      <c r="I348" s="386"/>
      <c r="J348" s="386"/>
      <c r="K348" s="386"/>
      <c r="L348" s="386"/>
      <c r="M348" s="386"/>
      <c r="N348" s="386"/>
      <c r="O348" s="386"/>
      <c r="P348" s="423"/>
    </row>
    <row r="349" spans="1:16" ht="72" customHeight="1">
      <c r="A349" s="384">
        <v>1</v>
      </c>
      <c r="B349" s="385" t="s">
        <v>965</v>
      </c>
      <c r="C349" s="196">
        <v>594</v>
      </c>
      <c r="D349" s="196">
        <v>594</v>
      </c>
      <c r="E349" s="196">
        <v>594</v>
      </c>
      <c r="F349" s="196">
        <v>594</v>
      </c>
      <c r="G349" s="196">
        <v>594</v>
      </c>
      <c r="H349" s="196">
        <v>594</v>
      </c>
      <c r="I349" s="196">
        <v>594</v>
      </c>
      <c r="J349" s="196"/>
      <c r="K349" s="196"/>
      <c r="L349" s="196"/>
      <c r="M349" s="196"/>
      <c r="N349" s="196"/>
      <c r="O349" s="196"/>
      <c r="P349" s="423">
        <v>0</v>
      </c>
    </row>
    <row r="350" spans="1:16" ht="30.75" customHeight="1">
      <c r="A350" s="384">
        <v>2</v>
      </c>
      <c r="B350" s="385" t="s">
        <v>966</v>
      </c>
      <c r="C350" s="196">
        <v>3870</v>
      </c>
      <c r="D350" s="196">
        <v>3870</v>
      </c>
      <c r="E350" s="196">
        <v>3870</v>
      </c>
      <c r="F350" s="196">
        <v>3870</v>
      </c>
      <c r="G350" s="196">
        <v>3870</v>
      </c>
      <c r="H350" s="196">
        <v>3870</v>
      </c>
      <c r="I350" s="196">
        <v>3870</v>
      </c>
      <c r="J350" s="196"/>
      <c r="K350" s="196"/>
      <c r="L350" s="196"/>
      <c r="M350" s="196"/>
      <c r="N350" s="196"/>
      <c r="O350" s="196"/>
      <c r="P350" s="423">
        <v>0</v>
      </c>
    </row>
    <row r="351" spans="1:16" ht="45.75" customHeight="1">
      <c r="A351" s="384">
        <v>3</v>
      </c>
      <c r="B351" s="385" t="s">
        <v>967</v>
      </c>
      <c r="C351" s="196">
        <v>280</v>
      </c>
      <c r="D351" s="196">
        <v>280</v>
      </c>
      <c r="E351" s="196">
        <v>280</v>
      </c>
      <c r="F351" s="196">
        <v>280</v>
      </c>
      <c r="G351" s="196">
        <v>280</v>
      </c>
      <c r="H351" s="196">
        <v>280</v>
      </c>
      <c r="I351" s="196">
        <v>280</v>
      </c>
      <c r="J351" s="196"/>
      <c r="K351" s="196"/>
      <c r="L351" s="196"/>
      <c r="M351" s="196"/>
      <c r="N351" s="196"/>
      <c r="O351" s="196"/>
      <c r="P351" s="423">
        <v>0</v>
      </c>
    </row>
    <row r="352" spans="1:16" ht="45.75" customHeight="1">
      <c r="A352" s="384">
        <v>4</v>
      </c>
      <c r="B352" s="385" t="s">
        <v>968</v>
      </c>
      <c r="C352" s="196">
        <v>299.52</v>
      </c>
      <c r="D352" s="196">
        <v>299.52</v>
      </c>
      <c r="E352" s="196">
        <v>299.52</v>
      </c>
      <c r="F352" s="196">
        <v>299.52</v>
      </c>
      <c r="G352" s="196">
        <v>299.52</v>
      </c>
      <c r="H352" s="196">
        <v>299.52</v>
      </c>
      <c r="I352" s="196">
        <v>299.52</v>
      </c>
      <c r="J352" s="196"/>
      <c r="K352" s="196"/>
      <c r="L352" s="196"/>
      <c r="M352" s="196"/>
      <c r="N352" s="196"/>
      <c r="O352" s="196"/>
      <c r="P352" s="423">
        <v>0</v>
      </c>
    </row>
    <row r="353" spans="1:16" ht="30.75" customHeight="1">
      <c r="A353" s="384">
        <v>5</v>
      </c>
      <c r="B353" s="385" t="s">
        <v>969</v>
      </c>
      <c r="C353" s="196">
        <v>751</v>
      </c>
      <c r="D353" s="196">
        <v>751</v>
      </c>
      <c r="E353" s="196">
        <v>751</v>
      </c>
      <c r="F353" s="196">
        <v>751</v>
      </c>
      <c r="G353" s="196">
        <v>751</v>
      </c>
      <c r="H353" s="196">
        <v>751</v>
      </c>
      <c r="I353" s="196">
        <v>751</v>
      </c>
      <c r="J353" s="196"/>
      <c r="K353" s="196"/>
      <c r="L353" s="196"/>
      <c r="M353" s="196"/>
      <c r="N353" s="196"/>
      <c r="O353" s="196"/>
      <c r="P353" s="423">
        <v>0</v>
      </c>
    </row>
    <row r="354" spans="1:16" ht="30.75" customHeight="1">
      <c r="A354" s="384">
        <v>6</v>
      </c>
      <c r="B354" s="385" t="s">
        <v>970</v>
      </c>
      <c r="C354" s="196">
        <v>1280</v>
      </c>
      <c r="D354" s="196">
        <v>1280</v>
      </c>
      <c r="E354" s="196">
        <v>1280</v>
      </c>
      <c r="F354" s="196">
        <v>1280</v>
      </c>
      <c r="G354" s="196">
        <v>1280</v>
      </c>
      <c r="H354" s="196">
        <v>1280</v>
      </c>
      <c r="I354" s="196">
        <v>1280</v>
      </c>
      <c r="J354" s="196"/>
      <c r="K354" s="196"/>
      <c r="L354" s="196"/>
      <c r="M354" s="196"/>
      <c r="N354" s="196"/>
      <c r="O354" s="196"/>
      <c r="P354" s="423">
        <v>0</v>
      </c>
    </row>
    <row r="355" spans="1:16" ht="45.75" customHeight="1">
      <c r="A355" s="384">
        <v>7</v>
      </c>
      <c r="B355" s="385" t="s">
        <v>971</v>
      </c>
      <c r="C355" s="196">
        <v>1190</v>
      </c>
      <c r="D355" s="196">
        <v>1190</v>
      </c>
      <c r="E355" s="196">
        <v>1190</v>
      </c>
      <c r="F355" s="196">
        <v>1190</v>
      </c>
      <c r="G355" s="196">
        <v>1190</v>
      </c>
      <c r="H355" s="196">
        <v>1190</v>
      </c>
      <c r="I355" s="196">
        <v>1190</v>
      </c>
      <c r="J355" s="196"/>
      <c r="K355" s="196"/>
      <c r="L355" s="196"/>
      <c r="M355" s="196"/>
      <c r="N355" s="196"/>
      <c r="O355" s="196"/>
      <c r="P355" s="423">
        <v>0</v>
      </c>
    </row>
    <row r="356" spans="1:16" ht="45.75">
      <c r="A356" s="384">
        <v>8</v>
      </c>
      <c r="B356" s="385" t="s">
        <v>972</v>
      </c>
      <c r="C356" s="196">
        <v>1290</v>
      </c>
      <c r="D356" s="196">
        <v>1290</v>
      </c>
      <c r="E356" s="196">
        <v>1290</v>
      </c>
      <c r="F356" s="196">
        <v>1290</v>
      </c>
      <c r="G356" s="196">
        <v>1290</v>
      </c>
      <c r="H356" s="196">
        <v>1290</v>
      </c>
      <c r="I356" s="196">
        <v>1290</v>
      </c>
      <c r="J356" s="196"/>
      <c r="K356" s="196"/>
      <c r="L356" s="196"/>
      <c r="M356" s="196"/>
      <c r="N356" s="196"/>
      <c r="O356" s="196"/>
      <c r="P356" s="423">
        <v>0</v>
      </c>
    </row>
    <row r="357" spans="2:16" ht="12.75">
      <c r="B357" s="388" t="s">
        <v>973</v>
      </c>
      <c r="P357" s="424"/>
    </row>
    <row r="358" spans="2:14" ht="12.75">
      <c r="B358" s="388" t="s">
        <v>1132</v>
      </c>
      <c r="L358" s="705" t="s">
        <v>1092</v>
      </c>
      <c r="M358" s="706"/>
      <c r="N358" s="706"/>
    </row>
    <row r="359" spans="12:14" ht="12.75">
      <c r="L359" s="705" t="s">
        <v>984</v>
      </c>
      <c r="M359" s="706"/>
      <c r="N359" s="706"/>
    </row>
  </sheetData>
  <sheetProtection/>
  <mergeCells count="777">
    <mergeCell ref="A348:C348"/>
    <mergeCell ref="L359:N359"/>
    <mergeCell ref="B346:B347"/>
    <mergeCell ref="K346:K347"/>
    <mergeCell ref="L346:L347"/>
    <mergeCell ref="M346:M347"/>
    <mergeCell ref="N346:N347"/>
    <mergeCell ref="H346:H347"/>
    <mergeCell ref="I346:I347"/>
    <mergeCell ref="L358:N358"/>
    <mergeCell ref="P346:P347"/>
    <mergeCell ref="O341:O345"/>
    <mergeCell ref="P341:P345"/>
    <mergeCell ref="A346:A347"/>
    <mergeCell ref="C346:C347"/>
    <mergeCell ref="D346:D347"/>
    <mergeCell ref="E346:E347"/>
    <mergeCell ref="F346:F347"/>
    <mergeCell ref="G346:G347"/>
    <mergeCell ref="P337:P340"/>
    <mergeCell ref="A341:A345"/>
    <mergeCell ref="C341:C345"/>
    <mergeCell ref="D341:D345"/>
    <mergeCell ref="E341:E345"/>
    <mergeCell ref="F341:F345"/>
    <mergeCell ref="G341:G345"/>
    <mergeCell ref="H341:H345"/>
    <mergeCell ref="I341:I345"/>
    <mergeCell ref="J341:J345"/>
    <mergeCell ref="H333:H336"/>
    <mergeCell ref="O333:O336"/>
    <mergeCell ref="P333:P336"/>
    <mergeCell ref="A337:A340"/>
    <mergeCell ref="C337:C340"/>
    <mergeCell ref="D337:D340"/>
    <mergeCell ref="E337:E340"/>
    <mergeCell ref="F337:F340"/>
    <mergeCell ref="G337:G340"/>
    <mergeCell ref="H337:H340"/>
    <mergeCell ref="J329:J331"/>
    <mergeCell ref="M329:M331"/>
    <mergeCell ref="N329:N331"/>
    <mergeCell ref="O329:O331"/>
    <mergeCell ref="P329:P331"/>
    <mergeCell ref="C333:C336"/>
    <mergeCell ref="D333:D336"/>
    <mergeCell ref="E333:E336"/>
    <mergeCell ref="F333:F336"/>
    <mergeCell ref="G333:G336"/>
    <mergeCell ref="O325:O328"/>
    <mergeCell ref="P325:P328"/>
    <mergeCell ref="A329:A331"/>
    <mergeCell ref="C329:C331"/>
    <mergeCell ref="D329:D331"/>
    <mergeCell ref="E329:E331"/>
    <mergeCell ref="F329:F331"/>
    <mergeCell ref="G329:G331"/>
    <mergeCell ref="H329:H331"/>
    <mergeCell ref="I329:I331"/>
    <mergeCell ref="I325:I328"/>
    <mergeCell ref="J325:J328"/>
    <mergeCell ref="K325:K328"/>
    <mergeCell ref="L325:L328"/>
    <mergeCell ref="M325:M328"/>
    <mergeCell ref="N325:N328"/>
    <mergeCell ref="J321:J324"/>
    <mergeCell ref="O321:O324"/>
    <mergeCell ref="P321:P324"/>
    <mergeCell ref="A325:A328"/>
    <mergeCell ref="C325:C328"/>
    <mergeCell ref="D325:D328"/>
    <mergeCell ref="E325:E328"/>
    <mergeCell ref="F325:F328"/>
    <mergeCell ref="G325:G328"/>
    <mergeCell ref="H325:H328"/>
    <mergeCell ref="O318:O320"/>
    <mergeCell ref="P318:P320"/>
    <mergeCell ref="A321:A324"/>
    <mergeCell ref="C321:C324"/>
    <mergeCell ref="D321:D324"/>
    <mergeCell ref="E321:E324"/>
    <mergeCell ref="F321:F324"/>
    <mergeCell ref="G321:G324"/>
    <mergeCell ref="H321:H324"/>
    <mergeCell ref="I321:I324"/>
    <mergeCell ref="I318:I320"/>
    <mergeCell ref="J318:J320"/>
    <mergeCell ref="K318:K320"/>
    <mergeCell ref="L318:L320"/>
    <mergeCell ref="M318:M320"/>
    <mergeCell ref="N318:N320"/>
    <mergeCell ref="J316:J317"/>
    <mergeCell ref="O316:O317"/>
    <mergeCell ref="P316:P317"/>
    <mergeCell ref="A318:A320"/>
    <mergeCell ref="C318:C320"/>
    <mergeCell ref="D318:D320"/>
    <mergeCell ref="E318:E320"/>
    <mergeCell ref="F318:F320"/>
    <mergeCell ref="G318:G320"/>
    <mergeCell ref="H318:H320"/>
    <mergeCell ref="O313:O315"/>
    <mergeCell ref="P313:P315"/>
    <mergeCell ref="A316:A317"/>
    <mergeCell ref="C316:C317"/>
    <mergeCell ref="D316:D317"/>
    <mergeCell ref="E316:E317"/>
    <mergeCell ref="F316:F317"/>
    <mergeCell ref="G316:G317"/>
    <mergeCell ref="H316:H317"/>
    <mergeCell ref="I316:I317"/>
    <mergeCell ref="G313:G315"/>
    <mergeCell ref="H313:H315"/>
    <mergeCell ref="I313:I315"/>
    <mergeCell ref="J313:J315"/>
    <mergeCell ref="K313:K315"/>
    <mergeCell ref="L313:L315"/>
    <mergeCell ref="H311:H312"/>
    <mergeCell ref="I311:I312"/>
    <mergeCell ref="J311:J312"/>
    <mergeCell ref="O311:O312"/>
    <mergeCell ref="P311:P312"/>
    <mergeCell ref="A313:A315"/>
    <mergeCell ref="C313:C315"/>
    <mergeCell ref="D313:D315"/>
    <mergeCell ref="E313:E315"/>
    <mergeCell ref="F313:F315"/>
    <mergeCell ref="A311:A312"/>
    <mergeCell ref="C311:C312"/>
    <mergeCell ref="D311:D312"/>
    <mergeCell ref="E311:E312"/>
    <mergeCell ref="F311:F312"/>
    <mergeCell ref="G311:G312"/>
    <mergeCell ref="K308:K310"/>
    <mergeCell ref="L308:L310"/>
    <mergeCell ref="M308:M310"/>
    <mergeCell ref="N308:N310"/>
    <mergeCell ref="O308:O310"/>
    <mergeCell ref="P308:P310"/>
    <mergeCell ref="N306:N307"/>
    <mergeCell ref="O306:O307"/>
    <mergeCell ref="P306:P307"/>
    <mergeCell ref="D308:D310"/>
    <mergeCell ref="E308:E310"/>
    <mergeCell ref="F308:F310"/>
    <mergeCell ref="G308:G310"/>
    <mergeCell ref="H308:H310"/>
    <mergeCell ref="I308:I310"/>
    <mergeCell ref="J308:J310"/>
    <mergeCell ref="H306:H307"/>
    <mergeCell ref="I306:I307"/>
    <mergeCell ref="J306:J307"/>
    <mergeCell ref="K306:K307"/>
    <mergeCell ref="L306:L307"/>
    <mergeCell ref="M306:M307"/>
    <mergeCell ref="M304:M305"/>
    <mergeCell ref="N304:N305"/>
    <mergeCell ref="O304:O305"/>
    <mergeCell ref="P304:P305"/>
    <mergeCell ref="A306:A307"/>
    <mergeCell ref="C306:C307"/>
    <mergeCell ref="D306:D307"/>
    <mergeCell ref="E306:E307"/>
    <mergeCell ref="F306:F307"/>
    <mergeCell ref="G306:G307"/>
    <mergeCell ref="O301:O303"/>
    <mergeCell ref="P301:P303"/>
    <mergeCell ref="A304:A305"/>
    <mergeCell ref="C304:C305"/>
    <mergeCell ref="D304:D305"/>
    <mergeCell ref="E304:E305"/>
    <mergeCell ref="F304:F305"/>
    <mergeCell ref="J304:J305"/>
    <mergeCell ref="K304:K305"/>
    <mergeCell ref="L304:L305"/>
    <mergeCell ref="H301:H303"/>
    <mergeCell ref="I301:I303"/>
    <mergeCell ref="J301:J303"/>
    <mergeCell ref="L301:L303"/>
    <mergeCell ref="M301:M303"/>
    <mergeCell ref="N301:N303"/>
    <mergeCell ref="A301:A303"/>
    <mergeCell ref="C301:C303"/>
    <mergeCell ref="D301:D303"/>
    <mergeCell ref="E301:E303"/>
    <mergeCell ref="F301:F303"/>
    <mergeCell ref="G301:G303"/>
    <mergeCell ref="K298:K300"/>
    <mergeCell ref="L298:L300"/>
    <mergeCell ref="M298:M300"/>
    <mergeCell ref="N298:N300"/>
    <mergeCell ref="O298:O300"/>
    <mergeCell ref="P298:P300"/>
    <mergeCell ref="N291:N297"/>
    <mergeCell ref="O291:O297"/>
    <mergeCell ref="P291:P297"/>
    <mergeCell ref="D298:D300"/>
    <mergeCell ref="E298:E300"/>
    <mergeCell ref="F298:F300"/>
    <mergeCell ref="G298:G300"/>
    <mergeCell ref="H298:H300"/>
    <mergeCell ref="I298:I300"/>
    <mergeCell ref="J298:J300"/>
    <mergeCell ref="H291:H297"/>
    <mergeCell ref="I291:I297"/>
    <mergeCell ref="J291:J297"/>
    <mergeCell ref="K291:K297"/>
    <mergeCell ref="L291:L297"/>
    <mergeCell ref="M291:M297"/>
    <mergeCell ref="M288:M290"/>
    <mergeCell ref="N288:N290"/>
    <mergeCell ref="O288:O290"/>
    <mergeCell ref="P288:P290"/>
    <mergeCell ref="A291:A297"/>
    <mergeCell ref="C291:C297"/>
    <mergeCell ref="D291:D297"/>
    <mergeCell ref="E291:E297"/>
    <mergeCell ref="F291:F297"/>
    <mergeCell ref="G291:G297"/>
    <mergeCell ref="P283:P287"/>
    <mergeCell ref="D288:D290"/>
    <mergeCell ref="E288:E290"/>
    <mergeCell ref="F288:F290"/>
    <mergeCell ref="G288:G290"/>
    <mergeCell ref="H288:H290"/>
    <mergeCell ref="I288:I290"/>
    <mergeCell ref="J288:J290"/>
    <mergeCell ref="K288:K290"/>
    <mergeCell ref="L288:L290"/>
    <mergeCell ref="J283:J287"/>
    <mergeCell ref="K283:K287"/>
    <mergeCell ref="L283:L287"/>
    <mergeCell ref="M283:M287"/>
    <mergeCell ref="N283:N287"/>
    <mergeCell ref="O283:O287"/>
    <mergeCell ref="P279:P282"/>
    <mergeCell ref="O279:O282"/>
    <mergeCell ref="A283:A287"/>
    <mergeCell ref="C283:C287"/>
    <mergeCell ref="D283:D287"/>
    <mergeCell ref="E283:E287"/>
    <mergeCell ref="F283:F287"/>
    <mergeCell ref="G283:G287"/>
    <mergeCell ref="H283:H287"/>
    <mergeCell ref="I283:I287"/>
    <mergeCell ref="I279:I282"/>
    <mergeCell ref="J279:J282"/>
    <mergeCell ref="K279:K282"/>
    <mergeCell ref="L279:L282"/>
    <mergeCell ref="M279:M282"/>
    <mergeCell ref="N279:N282"/>
    <mergeCell ref="O265:O272"/>
    <mergeCell ref="P265:P272"/>
    <mergeCell ref="P273:P278"/>
    <mergeCell ref="A279:A282"/>
    <mergeCell ref="C279:C282"/>
    <mergeCell ref="D279:D282"/>
    <mergeCell ref="E279:E282"/>
    <mergeCell ref="F279:F282"/>
    <mergeCell ref="G279:G282"/>
    <mergeCell ref="H279:H282"/>
    <mergeCell ref="I265:I272"/>
    <mergeCell ref="J265:J272"/>
    <mergeCell ref="K265:K272"/>
    <mergeCell ref="L265:L272"/>
    <mergeCell ref="M265:M272"/>
    <mergeCell ref="N265:N272"/>
    <mergeCell ref="L263:L264"/>
    <mergeCell ref="M263:M264"/>
    <mergeCell ref="N263:N264"/>
    <mergeCell ref="O263:O264"/>
    <mergeCell ref="P263:P264"/>
    <mergeCell ref="D265:D272"/>
    <mergeCell ref="E265:E272"/>
    <mergeCell ref="F265:F272"/>
    <mergeCell ref="G265:G272"/>
    <mergeCell ref="H265:H272"/>
    <mergeCell ref="N260:N262"/>
    <mergeCell ref="O260:O262"/>
    <mergeCell ref="P260:P262"/>
    <mergeCell ref="D263:D264"/>
    <mergeCell ref="E263:E264"/>
    <mergeCell ref="F263:F264"/>
    <mergeCell ref="G263:G264"/>
    <mergeCell ref="H263:H264"/>
    <mergeCell ref="I263:I264"/>
    <mergeCell ref="K263:K264"/>
    <mergeCell ref="H260:H262"/>
    <mergeCell ref="I260:I262"/>
    <mergeCell ref="J260:J262"/>
    <mergeCell ref="K260:K262"/>
    <mergeCell ref="L260:L262"/>
    <mergeCell ref="M260:M262"/>
    <mergeCell ref="M258:M259"/>
    <mergeCell ref="N258:N259"/>
    <mergeCell ref="O258:O259"/>
    <mergeCell ref="P258:P259"/>
    <mergeCell ref="A260:A262"/>
    <mergeCell ref="C260:C262"/>
    <mergeCell ref="D260:D262"/>
    <mergeCell ref="E260:E262"/>
    <mergeCell ref="F260:F262"/>
    <mergeCell ref="G260:G262"/>
    <mergeCell ref="P255:P257"/>
    <mergeCell ref="A258:A259"/>
    <mergeCell ref="C258:C259"/>
    <mergeCell ref="D258:D259"/>
    <mergeCell ref="E258:E259"/>
    <mergeCell ref="F258:F259"/>
    <mergeCell ref="G258:G259"/>
    <mergeCell ref="H258:H259"/>
    <mergeCell ref="I258:I259"/>
    <mergeCell ref="J258:J259"/>
    <mergeCell ref="N253:N254"/>
    <mergeCell ref="O253:O254"/>
    <mergeCell ref="P253:P254"/>
    <mergeCell ref="A255:A257"/>
    <mergeCell ref="C255:C257"/>
    <mergeCell ref="D255:D257"/>
    <mergeCell ref="E255:E257"/>
    <mergeCell ref="F255:F257"/>
    <mergeCell ref="G255:G257"/>
    <mergeCell ref="J255:J257"/>
    <mergeCell ref="H253:H254"/>
    <mergeCell ref="I253:I254"/>
    <mergeCell ref="J253:J254"/>
    <mergeCell ref="K253:K254"/>
    <mergeCell ref="L253:L254"/>
    <mergeCell ref="M253:M254"/>
    <mergeCell ref="I251:I252"/>
    <mergeCell ref="J251:J252"/>
    <mergeCell ref="O251:O252"/>
    <mergeCell ref="P251:P252"/>
    <mergeCell ref="A253:A254"/>
    <mergeCell ref="C253:C254"/>
    <mergeCell ref="D253:D254"/>
    <mergeCell ref="E253:E254"/>
    <mergeCell ref="F253:F254"/>
    <mergeCell ref="G253:G254"/>
    <mergeCell ref="N249:N250"/>
    <mergeCell ref="O249:O250"/>
    <mergeCell ref="P249:P250"/>
    <mergeCell ref="A251:A252"/>
    <mergeCell ref="C251:C252"/>
    <mergeCell ref="D251:D252"/>
    <mergeCell ref="E251:E252"/>
    <mergeCell ref="F251:F252"/>
    <mergeCell ref="G251:G252"/>
    <mergeCell ref="H251:H252"/>
    <mergeCell ref="P245:P248"/>
    <mergeCell ref="D249:D250"/>
    <mergeCell ref="E249:E250"/>
    <mergeCell ref="F249:F250"/>
    <mergeCell ref="G249:G250"/>
    <mergeCell ref="H249:H250"/>
    <mergeCell ref="I249:I250"/>
    <mergeCell ref="J249:J250"/>
    <mergeCell ref="K249:K250"/>
    <mergeCell ref="M249:M250"/>
    <mergeCell ref="J245:J248"/>
    <mergeCell ref="K245:K248"/>
    <mergeCell ref="L245:L248"/>
    <mergeCell ref="M245:M248"/>
    <mergeCell ref="N245:N248"/>
    <mergeCell ref="O245:O248"/>
    <mergeCell ref="O241:O244"/>
    <mergeCell ref="P241:P244"/>
    <mergeCell ref="A245:A248"/>
    <mergeCell ref="C245:C248"/>
    <mergeCell ref="D245:D248"/>
    <mergeCell ref="E245:E248"/>
    <mergeCell ref="F245:F248"/>
    <mergeCell ref="G245:G248"/>
    <mergeCell ref="H245:H248"/>
    <mergeCell ref="I245:I248"/>
    <mergeCell ref="P237:P240"/>
    <mergeCell ref="D241:D244"/>
    <mergeCell ref="E241:E244"/>
    <mergeCell ref="F241:F244"/>
    <mergeCell ref="G241:G244"/>
    <mergeCell ref="H241:H244"/>
    <mergeCell ref="I241:I244"/>
    <mergeCell ref="J241:J244"/>
    <mergeCell ref="K241:K244"/>
    <mergeCell ref="N241:N244"/>
    <mergeCell ref="J237:J240"/>
    <mergeCell ref="K237:K240"/>
    <mergeCell ref="L237:L240"/>
    <mergeCell ref="M237:M240"/>
    <mergeCell ref="N237:N240"/>
    <mergeCell ref="O237:O240"/>
    <mergeCell ref="O232:O236"/>
    <mergeCell ref="P232:P236"/>
    <mergeCell ref="A237:A240"/>
    <mergeCell ref="C237:C240"/>
    <mergeCell ref="D237:D240"/>
    <mergeCell ref="E237:E240"/>
    <mergeCell ref="F237:F240"/>
    <mergeCell ref="G237:G240"/>
    <mergeCell ref="H237:H240"/>
    <mergeCell ref="I237:I240"/>
    <mergeCell ref="I232:I236"/>
    <mergeCell ref="J232:J236"/>
    <mergeCell ref="K232:K236"/>
    <mergeCell ref="L232:L236"/>
    <mergeCell ref="N232:N236"/>
    <mergeCell ref="M232:M236"/>
    <mergeCell ref="J229:J231"/>
    <mergeCell ref="O229:O231"/>
    <mergeCell ref="P229:P231"/>
    <mergeCell ref="A232:A236"/>
    <mergeCell ref="C232:C236"/>
    <mergeCell ref="D232:D236"/>
    <mergeCell ref="E232:E236"/>
    <mergeCell ref="F232:F236"/>
    <mergeCell ref="G232:G236"/>
    <mergeCell ref="H232:H236"/>
    <mergeCell ref="O224:O228"/>
    <mergeCell ref="P224:P228"/>
    <mergeCell ref="A229:A231"/>
    <mergeCell ref="C229:C231"/>
    <mergeCell ref="D229:D231"/>
    <mergeCell ref="E229:E231"/>
    <mergeCell ref="F229:F231"/>
    <mergeCell ref="G229:G231"/>
    <mergeCell ref="H229:H231"/>
    <mergeCell ref="I229:I231"/>
    <mergeCell ref="I224:I228"/>
    <mergeCell ref="J224:J228"/>
    <mergeCell ref="K224:K228"/>
    <mergeCell ref="L224:L228"/>
    <mergeCell ref="M224:M228"/>
    <mergeCell ref="N224:N228"/>
    <mergeCell ref="J221:J223"/>
    <mergeCell ref="O221:O223"/>
    <mergeCell ref="P221:P223"/>
    <mergeCell ref="A224:A228"/>
    <mergeCell ref="C224:C228"/>
    <mergeCell ref="D224:D228"/>
    <mergeCell ref="E224:E228"/>
    <mergeCell ref="F224:F228"/>
    <mergeCell ref="G224:G228"/>
    <mergeCell ref="H224:H228"/>
    <mergeCell ref="O217:O220"/>
    <mergeCell ref="P217:P220"/>
    <mergeCell ref="A221:A223"/>
    <mergeCell ref="C221:C223"/>
    <mergeCell ref="D221:D223"/>
    <mergeCell ref="E221:E223"/>
    <mergeCell ref="F221:F223"/>
    <mergeCell ref="G221:G223"/>
    <mergeCell ref="H221:H223"/>
    <mergeCell ref="I221:I223"/>
    <mergeCell ref="I217:I220"/>
    <mergeCell ref="J217:J220"/>
    <mergeCell ref="K217:K220"/>
    <mergeCell ref="L217:L220"/>
    <mergeCell ref="M217:M220"/>
    <mergeCell ref="N217:N220"/>
    <mergeCell ref="L215:L216"/>
    <mergeCell ref="M215:M216"/>
    <mergeCell ref="O215:O216"/>
    <mergeCell ref="P215:P216"/>
    <mergeCell ref="A217:A220"/>
    <mergeCell ref="C217:C220"/>
    <mergeCell ref="D217:D220"/>
    <mergeCell ref="E217:E220"/>
    <mergeCell ref="F217:F220"/>
    <mergeCell ref="G217:G220"/>
    <mergeCell ref="K212:K214"/>
    <mergeCell ref="L212:L214"/>
    <mergeCell ref="M212:M214"/>
    <mergeCell ref="N212:N214"/>
    <mergeCell ref="O212:O214"/>
    <mergeCell ref="P212:P214"/>
    <mergeCell ref="P210:P211"/>
    <mergeCell ref="A212:A214"/>
    <mergeCell ref="C212:C214"/>
    <mergeCell ref="D212:D214"/>
    <mergeCell ref="E212:E214"/>
    <mergeCell ref="F212:F214"/>
    <mergeCell ref="G212:G214"/>
    <mergeCell ref="H212:H214"/>
    <mergeCell ref="I212:I214"/>
    <mergeCell ref="J212:J214"/>
    <mergeCell ref="J210:J211"/>
    <mergeCell ref="K210:K211"/>
    <mergeCell ref="L210:L211"/>
    <mergeCell ref="M210:M211"/>
    <mergeCell ref="N210:N211"/>
    <mergeCell ref="O210:O211"/>
    <mergeCell ref="N208:N209"/>
    <mergeCell ref="O208:O209"/>
    <mergeCell ref="P208:P209"/>
    <mergeCell ref="A210:A211"/>
    <mergeCell ref="C210:C211"/>
    <mergeCell ref="D210:D211"/>
    <mergeCell ref="E210:E211"/>
    <mergeCell ref="F210:F211"/>
    <mergeCell ref="G210:G211"/>
    <mergeCell ref="H210:H211"/>
    <mergeCell ref="L205:L207"/>
    <mergeCell ref="M205:M207"/>
    <mergeCell ref="N205:N207"/>
    <mergeCell ref="O205:O207"/>
    <mergeCell ref="P205:P207"/>
    <mergeCell ref="A208:A209"/>
    <mergeCell ref="C208:C209"/>
    <mergeCell ref="D208:D209"/>
    <mergeCell ref="E208:E209"/>
    <mergeCell ref="F208:F209"/>
    <mergeCell ref="P202:P204"/>
    <mergeCell ref="A205:A207"/>
    <mergeCell ref="C205:C207"/>
    <mergeCell ref="D205:D207"/>
    <mergeCell ref="E205:E207"/>
    <mergeCell ref="F205:F207"/>
    <mergeCell ref="G205:G207"/>
    <mergeCell ref="H205:H207"/>
    <mergeCell ref="I205:I207"/>
    <mergeCell ref="J205:J207"/>
    <mergeCell ref="J202:J204"/>
    <mergeCell ref="K202:K204"/>
    <mergeCell ref="L202:L204"/>
    <mergeCell ref="M202:M204"/>
    <mergeCell ref="N202:N204"/>
    <mergeCell ref="O202:O204"/>
    <mergeCell ref="M199:M201"/>
    <mergeCell ref="N199:N201"/>
    <mergeCell ref="O199:O201"/>
    <mergeCell ref="P199:P201"/>
    <mergeCell ref="D202:D204"/>
    <mergeCell ref="E202:E204"/>
    <mergeCell ref="F202:F204"/>
    <mergeCell ref="G202:G204"/>
    <mergeCell ref="H202:H204"/>
    <mergeCell ref="I202:I204"/>
    <mergeCell ref="G199:G201"/>
    <mergeCell ref="H199:H201"/>
    <mergeCell ref="I199:I201"/>
    <mergeCell ref="J199:J201"/>
    <mergeCell ref="K199:K201"/>
    <mergeCell ref="L199:L201"/>
    <mergeCell ref="L196:L198"/>
    <mergeCell ref="M196:M198"/>
    <mergeCell ref="N196:N198"/>
    <mergeCell ref="O196:O198"/>
    <mergeCell ref="P196:P198"/>
    <mergeCell ref="A199:A201"/>
    <mergeCell ref="C199:C201"/>
    <mergeCell ref="D199:D201"/>
    <mergeCell ref="E199:E201"/>
    <mergeCell ref="F199:F201"/>
    <mergeCell ref="O192:O195"/>
    <mergeCell ref="P192:P195"/>
    <mergeCell ref="D196:D198"/>
    <mergeCell ref="E196:E198"/>
    <mergeCell ref="F196:F198"/>
    <mergeCell ref="G196:G198"/>
    <mergeCell ref="H196:H198"/>
    <mergeCell ref="I196:I198"/>
    <mergeCell ref="J196:J198"/>
    <mergeCell ref="K196:K198"/>
    <mergeCell ref="I192:I195"/>
    <mergeCell ref="J192:J195"/>
    <mergeCell ref="K192:K195"/>
    <mergeCell ref="L192:L195"/>
    <mergeCell ref="M192:M195"/>
    <mergeCell ref="N192:N195"/>
    <mergeCell ref="N188:N191"/>
    <mergeCell ref="O188:O191"/>
    <mergeCell ref="P188:P191"/>
    <mergeCell ref="A192:A195"/>
    <mergeCell ref="C192:C195"/>
    <mergeCell ref="D192:D195"/>
    <mergeCell ref="E192:E195"/>
    <mergeCell ref="F192:F195"/>
    <mergeCell ref="G192:G195"/>
    <mergeCell ref="H192:H195"/>
    <mergeCell ref="H188:H191"/>
    <mergeCell ref="I188:I191"/>
    <mergeCell ref="J188:J191"/>
    <mergeCell ref="K188:K191"/>
    <mergeCell ref="L188:L191"/>
    <mergeCell ref="M188:M191"/>
    <mergeCell ref="P182:P184"/>
    <mergeCell ref="O185:O187"/>
    <mergeCell ref="P185:P187"/>
    <mergeCell ref="N185:N187"/>
    <mergeCell ref="A188:A191"/>
    <mergeCell ref="C188:C191"/>
    <mergeCell ref="D188:D191"/>
    <mergeCell ref="E188:E191"/>
    <mergeCell ref="F188:F191"/>
    <mergeCell ref="G188:G191"/>
    <mergeCell ref="J182:J184"/>
    <mergeCell ref="K182:K184"/>
    <mergeCell ref="L182:L184"/>
    <mergeCell ref="M182:M184"/>
    <mergeCell ref="N182:N184"/>
    <mergeCell ref="O182:O184"/>
    <mergeCell ref="A182:A184"/>
    <mergeCell ref="C182:C184"/>
    <mergeCell ref="D182:D184"/>
    <mergeCell ref="E182:E184"/>
    <mergeCell ref="F182:F184"/>
    <mergeCell ref="I182:I184"/>
    <mergeCell ref="K180:K181"/>
    <mergeCell ref="L180:L181"/>
    <mergeCell ref="M180:M181"/>
    <mergeCell ref="N180:N181"/>
    <mergeCell ref="O180:O181"/>
    <mergeCell ref="P180:P181"/>
    <mergeCell ref="A180:A181"/>
    <mergeCell ref="C180:C181"/>
    <mergeCell ref="D180:D181"/>
    <mergeCell ref="E180:E181"/>
    <mergeCell ref="F180:F181"/>
    <mergeCell ref="G180:G181"/>
    <mergeCell ref="A178:A179"/>
    <mergeCell ref="C178:C179"/>
    <mergeCell ref="D178:D179"/>
    <mergeCell ref="E178:E179"/>
    <mergeCell ref="F178:F179"/>
    <mergeCell ref="G178:G179"/>
    <mergeCell ref="M241:M244"/>
    <mergeCell ref="L249:L250"/>
    <mergeCell ref="C176:P176"/>
    <mergeCell ref="H178:H179"/>
    <mergeCell ref="I178:I179"/>
    <mergeCell ref="M178:M179"/>
    <mergeCell ref="O178:O179"/>
    <mergeCell ref="P178:P179"/>
    <mergeCell ref="F215:F216"/>
    <mergeCell ref="J180:J181"/>
    <mergeCell ref="G215:G216"/>
    <mergeCell ref="J263:J264"/>
    <mergeCell ref="K251:K252"/>
    <mergeCell ref="H215:H216"/>
    <mergeCell ref="I215:I216"/>
    <mergeCell ref="J215:J216"/>
    <mergeCell ref="K255:K257"/>
    <mergeCell ref="K229:K231"/>
    <mergeCell ref="K215:K216"/>
    <mergeCell ref="H217:H220"/>
    <mergeCell ref="D185:D187"/>
    <mergeCell ref="E185:E187"/>
    <mergeCell ref="F185:F187"/>
    <mergeCell ref="G185:G187"/>
    <mergeCell ref="H180:H181"/>
    <mergeCell ref="I180:I181"/>
    <mergeCell ref="H185:H187"/>
    <mergeCell ref="I185:I187"/>
    <mergeCell ref="G182:G184"/>
    <mergeCell ref="H182:H184"/>
    <mergeCell ref="K311:K312"/>
    <mergeCell ref="L311:L312"/>
    <mergeCell ref="M311:M312"/>
    <mergeCell ref="N311:N312"/>
    <mergeCell ref="K316:K317"/>
    <mergeCell ref="L316:L317"/>
    <mergeCell ref="M316:M317"/>
    <mergeCell ref="N316:N317"/>
    <mergeCell ref="M313:M315"/>
    <mergeCell ref="N313:N315"/>
    <mergeCell ref="K321:K324"/>
    <mergeCell ref="L321:L324"/>
    <mergeCell ref="M321:M324"/>
    <mergeCell ref="N321:N324"/>
    <mergeCell ref="K333:K336"/>
    <mergeCell ref="L333:L336"/>
    <mergeCell ref="M333:M336"/>
    <mergeCell ref="N333:N336"/>
    <mergeCell ref="K329:K331"/>
    <mergeCell ref="L329:L331"/>
    <mergeCell ref="I333:I336"/>
    <mergeCell ref="J333:J336"/>
    <mergeCell ref="J337:J340"/>
    <mergeCell ref="K337:K340"/>
    <mergeCell ref="L337:L340"/>
    <mergeCell ref="M337:M340"/>
    <mergeCell ref="I337:I340"/>
    <mergeCell ref="N337:N340"/>
    <mergeCell ref="O337:O340"/>
    <mergeCell ref="J346:J347"/>
    <mergeCell ref="K341:K345"/>
    <mergeCell ref="L341:L345"/>
    <mergeCell ref="M341:M345"/>
    <mergeCell ref="N341:N345"/>
    <mergeCell ref="O346:O347"/>
    <mergeCell ref="O255:O257"/>
    <mergeCell ref="K258:K259"/>
    <mergeCell ref="L258:L259"/>
    <mergeCell ref="L208:L209"/>
    <mergeCell ref="M208:M209"/>
    <mergeCell ref="N229:N231"/>
    <mergeCell ref="L255:L257"/>
    <mergeCell ref="M255:M257"/>
    <mergeCell ref="N255:N257"/>
    <mergeCell ref="M229:M231"/>
    <mergeCell ref="G304:G305"/>
    <mergeCell ref="H304:H305"/>
    <mergeCell ref="I304:I305"/>
    <mergeCell ref="K221:K223"/>
    <mergeCell ref="L251:L252"/>
    <mergeCell ref="M251:M252"/>
    <mergeCell ref="L229:L231"/>
    <mergeCell ref="K301:K303"/>
    <mergeCell ref="H255:H257"/>
    <mergeCell ref="I255:I257"/>
    <mergeCell ref="J185:J187"/>
    <mergeCell ref="K185:K187"/>
    <mergeCell ref="L185:L187"/>
    <mergeCell ref="M185:M187"/>
    <mergeCell ref="N251:N252"/>
    <mergeCell ref="N215:N216"/>
    <mergeCell ref="L221:L223"/>
    <mergeCell ref="M221:M223"/>
    <mergeCell ref="N221:N223"/>
    <mergeCell ref="L241:L244"/>
    <mergeCell ref="C298:C300"/>
    <mergeCell ref="G208:G209"/>
    <mergeCell ref="H208:H209"/>
    <mergeCell ref="I208:I209"/>
    <mergeCell ref="I210:I211"/>
    <mergeCell ref="K205:K207"/>
    <mergeCell ref="J208:J209"/>
    <mergeCell ref="K208:K209"/>
    <mergeCell ref="D215:D216"/>
    <mergeCell ref="E215:E216"/>
    <mergeCell ref="C241:C244"/>
    <mergeCell ref="A249:A250"/>
    <mergeCell ref="C249:C250"/>
    <mergeCell ref="B332:C332"/>
    <mergeCell ref="A333:A336"/>
    <mergeCell ref="A308:A310"/>
    <mergeCell ref="C308:C310"/>
    <mergeCell ref="A288:A290"/>
    <mergeCell ref="C288:C290"/>
    <mergeCell ref="A298:A300"/>
    <mergeCell ref="C202:C204"/>
    <mergeCell ref="A196:A198"/>
    <mergeCell ref="C196:C198"/>
    <mergeCell ref="J178:J179"/>
    <mergeCell ref="K178:K179"/>
    <mergeCell ref="A265:A272"/>
    <mergeCell ref="C265:C272"/>
    <mergeCell ref="A263:A264"/>
    <mergeCell ref="C263:C264"/>
    <mergeCell ref="A241:A244"/>
    <mergeCell ref="A185:A187"/>
    <mergeCell ref="C185:C187"/>
    <mergeCell ref="K9:K10"/>
    <mergeCell ref="C8:C10"/>
    <mergeCell ref="D9:D10"/>
    <mergeCell ref="A273:A278"/>
    <mergeCell ref="D8:O8"/>
    <mergeCell ref="A215:A216"/>
    <mergeCell ref="C215:C216"/>
    <mergeCell ref="A202:A204"/>
    <mergeCell ref="G9:G10"/>
    <mergeCell ref="H9:H10"/>
    <mergeCell ref="N9:N10"/>
    <mergeCell ref="L9:L10"/>
    <mergeCell ref="L178:L179"/>
    <mergeCell ref="M9:M10"/>
    <mergeCell ref="N178:N179"/>
    <mergeCell ref="A1:B1"/>
    <mergeCell ref="A2:B2"/>
    <mergeCell ref="A5:P5"/>
    <mergeCell ref="A8:A10"/>
    <mergeCell ref="B8:B10"/>
    <mergeCell ref="E9:E10"/>
    <mergeCell ref="F9:F10"/>
    <mergeCell ref="O9:O10"/>
    <mergeCell ref="I9:I10"/>
    <mergeCell ref="J9:J10"/>
  </mergeCells>
  <printOptions/>
  <pageMargins left="0.7" right="0.7" top="0.75" bottom="0.75" header="0.3" footer="0.3"/>
  <pageSetup fitToHeight="0" fitToWidth="1" horizontalDpi="600" verticalDpi="600" orientation="landscape" paperSize="9" scale="54"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J55"/>
  <sheetViews>
    <sheetView zoomScale="75" zoomScaleNormal="75" zoomScalePageLayoutView="0" workbookViewId="0" topLeftCell="A1">
      <selection activeCell="B54" sqref="B54:C54"/>
    </sheetView>
  </sheetViews>
  <sheetFormatPr defaultColWidth="9.140625" defaultRowHeight="12.75"/>
  <cols>
    <col min="1" max="1" width="19.421875" style="18" customWidth="1"/>
    <col min="2" max="7" width="30.140625" style="18" customWidth="1"/>
    <col min="8" max="8" width="18.8515625" style="18" customWidth="1"/>
    <col min="9" max="9" width="15.57421875" style="18" customWidth="1"/>
    <col min="10" max="16384" width="9.140625" style="18" customWidth="1"/>
  </cols>
  <sheetData>
    <row r="2" ht="17.25" customHeight="1"/>
    <row r="3" spans="1:7" ht="15.75">
      <c r="A3" s="719" t="s">
        <v>783</v>
      </c>
      <c r="B3" s="719"/>
      <c r="C3" s="719"/>
      <c r="D3" s="11"/>
      <c r="E3" s="11"/>
      <c r="F3" s="11"/>
      <c r="G3" s="13" t="s">
        <v>574</v>
      </c>
    </row>
    <row r="4" spans="1:6" ht="15.75">
      <c r="A4" s="719" t="s">
        <v>677</v>
      </c>
      <c r="B4" s="719"/>
      <c r="C4" s="719"/>
      <c r="D4" s="11"/>
      <c r="E4" s="11"/>
      <c r="F4" s="11"/>
    </row>
    <row r="7" spans="2:9" ht="22.5" customHeight="1">
      <c r="B7" s="720" t="s">
        <v>555</v>
      </c>
      <c r="C7" s="720"/>
      <c r="D7" s="720"/>
      <c r="E7" s="720"/>
      <c r="F7" s="720"/>
      <c r="G7" s="720"/>
      <c r="H7" s="20"/>
      <c r="I7" s="20"/>
    </row>
    <row r="8" spans="7:9" ht="15.75">
      <c r="G8" s="19"/>
      <c r="H8" s="19"/>
      <c r="I8" s="19"/>
    </row>
    <row r="9" ht="16.5" thickBot="1">
      <c r="G9" s="104" t="s">
        <v>4</v>
      </c>
    </row>
    <row r="10" spans="2:10" s="66" customFormat="1" ht="18" customHeight="1">
      <c r="B10" s="709" t="s">
        <v>1125</v>
      </c>
      <c r="C10" s="710"/>
      <c r="D10" s="710"/>
      <c r="E10" s="710"/>
      <c r="F10" s="710"/>
      <c r="G10" s="711"/>
      <c r="J10" s="67"/>
    </row>
    <row r="11" spans="2:7" s="66" customFormat="1" ht="21.75" customHeight="1">
      <c r="B11" s="712"/>
      <c r="C11" s="713"/>
      <c r="D11" s="713"/>
      <c r="E11" s="713"/>
      <c r="F11" s="713"/>
      <c r="G11" s="714"/>
    </row>
    <row r="12" spans="2:7" s="66" customFormat="1" ht="54.75" customHeight="1">
      <c r="B12" s="118" t="s">
        <v>559</v>
      </c>
      <c r="C12" s="93" t="s">
        <v>53</v>
      </c>
      <c r="D12" s="93" t="s">
        <v>556</v>
      </c>
      <c r="E12" s="93" t="s">
        <v>557</v>
      </c>
      <c r="F12" s="93" t="s">
        <v>561</v>
      </c>
      <c r="G12" s="94" t="s">
        <v>588</v>
      </c>
    </row>
    <row r="13" spans="2:7" s="66" customFormat="1" ht="17.25" customHeight="1">
      <c r="B13" s="92"/>
      <c r="C13" s="93">
        <v>1</v>
      </c>
      <c r="D13" s="93">
        <v>2</v>
      </c>
      <c r="E13" s="93">
        <v>3</v>
      </c>
      <c r="F13" s="93" t="s">
        <v>562</v>
      </c>
      <c r="G13" s="94">
        <v>5</v>
      </c>
    </row>
    <row r="14" spans="2:7" s="66" customFormat="1" ht="33" customHeight="1">
      <c r="B14" s="95" t="s">
        <v>558</v>
      </c>
      <c r="C14" s="309">
        <v>0</v>
      </c>
      <c r="D14" s="309">
        <v>0</v>
      </c>
      <c r="E14" s="309">
        <v>0</v>
      </c>
      <c r="F14" s="310">
        <v>0</v>
      </c>
      <c r="G14" s="217"/>
    </row>
    <row r="15" spans="2:7" s="66" customFormat="1" ht="33" customHeight="1">
      <c r="B15" s="96" t="s">
        <v>582</v>
      </c>
      <c r="C15" s="309"/>
      <c r="D15" s="309"/>
      <c r="E15" s="309"/>
      <c r="F15" s="310"/>
      <c r="G15" s="217"/>
    </row>
    <row r="16" spans="2:7" s="66" customFormat="1" ht="33" customHeight="1" thickBot="1">
      <c r="B16" s="97" t="s">
        <v>563</v>
      </c>
      <c r="C16" s="309">
        <v>0</v>
      </c>
      <c r="D16" s="309">
        <v>0</v>
      </c>
      <c r="E16" s="309">
        <v>0</v>
      </c>
      <c r="F16" s="310">
        <v>0</v>
      </c>
      <c r="G16" s="218"/>
    </row>
    <row r="17" spans="2:7" s="66" customFormat="1" ht="42.75" customHeight="1" thickBot="1">
      <c r="B17" s="98"/>
      <c r="C17" s="99"/>
      <c r="D17" s="100"/>
      <c r="E17" s="101"/>
      <c r="F17" s="178" t="s">
        <v>4</v>
      </c>
      <c r="G17" s="178"/>
    </row>
    <row r="18" spans="2:8" s="66" customFormat="1" ht="33" customHeight="1">
      <c r="B18" s="715" t="s">
        <v>1126</v>
      </c>
      <c r="C18" s="716"/>
      <c r="D18" s="716"/>
      <c r="E18" s="716"/>
      <c r="F18" s="717"/>
      <c r="G18" s="179"/>
      <c r="H18" s="176"/>
    </row>
    <row r="19" spans="2:7" s="66" customFormat="1" ht="26.25">
      <c r="B19" s="102"/>
      <c r="C19" s="307" t="s">
        <v>589</v>
      </c>
      <c r="D19" s="307" t="s">
        <v>590</v>
      </c>
      <c r="E19" s="307" t="s">
        <v>591</v>
      </c>
      <c r="F19" s="308" t="s">
        <v>592</v>
      </c>
      <c r="G19" s="177"/>
    </row>
    <row r="20" spans="2:7" s="66" customFormat="1" ht="33" customHeight="1">
      <c r="B20" s="95" t="s">
        <v>558</v>
      </c>
      <c r="C20" s="309">
        <v>0</v>
      </c>
      <c r="D20" s="309">
        <v>0</v>
      </c>
      <c r="E20" s="309">
        <v>0</v>
      </c>
      <c r="F20" s="310">
        <v>0</v>
      </c>
      <c r="G20" s="22"/>
    </row>
    <row r="21" spans="2:8" ht="33" customHeight="1">
      <c r="B21" s="114" t="s">
        <v>582</v>
      </c>
      <c r="C21" s="311"/>
      <c r="D21" s="311"/>
      <c r="E21" s="312"/>
      <c r="F21" s="313"/>
      <c r="G21" s="22"/>
      <c r="H21" s="22"/>
    </row>
    <row r="22" spans="2:8" ht="33" customHeight="1" thickBot="1">
      <c r="B22" s="97" t="s">
        <v>563</v>
      </c>
      <c r="C22" s="306">
        <v>0</v>
      </c>
      <c r="D22" s="314">
        <v>0</v>
      </c>
      <c r="E22" s="315">
        <v>0</v>
      </c>
      <c r="F22" s="316">
        <v>0</v>
      </c>
      <c r="G22" s="22"/>
      <c r="H22" s="22"/>
    </row>
    <row r="23" ht="33" customHeight="1" thickBot="1">
      <c r="G23" s="104" t="s">
        <v>4</v>
      </c>
    </row>
    <row r="24" spans="2:7" ht="33" customHeight="1">
      <c r="B24" s="715" t="s">
        <v>1127</v>
      </c>
      <c r="C24" s="716"/>
      <c r="D24" s="716"/>
      <c r="E24" s="716"/>
      <c r="F24" s="716"/>
      <c r="G24" s="717"/>
    </row>
    <row r="25" spans="2:7" ht="47.25" customHeight="1">
      <c r="B25" s="95" t="s">
        <v>559</v>
      </c>
      <c r="C25" s="93" t="s">
        <v>53</v>
      </c>
      <c r="D25" s="93" t="s">
        <v>556</v>
      </c>
      <c r="E25" s="93" t="s">
        <v>557</v>
      </c>
      <c r="F25" s="93" t="s">
        <v>561</v>
      </c>
      <c r="G25" s="94" t="s">
        <v>979</v>
      </c>
    </row>
    <row r="26" spans="2:7" ht="17.25" customHeight="1">
      <c r="B26" s="721" t="s">
        <v>558</v>
      </c>
      <c r="C26" s="93">
        <v>1</v>
      </c>
      <c r="D26" s="93">
        <v>2</v>
      </c>
      <c r="E26" s="93">
        <v>3</v>
      </c>
      <c r="F26" s="93" t="s">
        <v>562</v>
      </c>
      <c r="G26" s="94">
        <v>5</v>
      </c>
    </row>
    <row r="27" spans="2:7" ht="33" customHeight="1">
      <c r="B27" s="722"/>
      <c r="C27" s="309">
        <v>0</v>
      </c>
      <c r="D27" s="309">
        <v>0</v>
      </c>
      <c r="E27" s="309">
        <v>0</v>
      </c>
      <c r="F27" s="310">
        <v>0</v>
      </c>
      <c r="G27" s="313"/>
    </row>
    <row r="28" spans="2:7" ht="33" customHeight="1">
      <c r="B28" s="114" t="s">
        <v>582</v>
      </c>
      <c r="C28" s="317"/>
      <c r="D28" s="317"/>
      <c r="E28" s="317"/>
      <c r="F28" s="317"/>
      <c r="G28" s="318"/>
    </row>
    <row r="29" spans="2:7" ht="33" customHeight="1" thickBot="1">
      <c r="B29" s="97" t="s">
        <v>563</v>
      </c>
      <c r="C29" s="306"/>
      <c r="D29" s="306"/>
      <c r="E29" s="306"/>
      <c r="F29" s="306"/>
      <c r="G29" s="316"/>
    </row>
    <row r="30" ht="33" customHeight="1" thickBot="1">
      <c r="G30" s="104" t="s">
        <v>4</v>
      </c>
    </row>
    <row r="31" spans="2:7" ht="33" customHeight="1">
      <c r="B31" s="715" t="s">
        <v>1128</v>
      </c>
      <c r="C31" s="716"/>
      <c r="D31" s="716"/>
      <c r="E31" s="716"/>
      <c r="F31" s="716"/>
      <c r="G31" s="717"/>
    </row>
    <row r="32" spans="2:7" ht="47.25" customHeight="1">
      <c r="B32" s="102" t="s">
        <v>559</v>
      </c>
      <c r="C32" s="93" t="s">
        <v>53</v>
      </c>
      <c r="D32" s="93" t="s">
        <v>556</v>
      </c>
      <c r="E32" s="93" t="s">
        <v>557</v>
      </c>
      <c r="F32" s="93" t="s">
        <v>561</v>
      </c>
      <c r="G32" s="94" t="s">
        <v>650</v>
      </c>
    </row>
    <row r="33" spans="2:7" ht="17.25" customHeight="1">
      <c r="B33" s="721" t="s">
        <v>558</v>
      </c>
      <c r="C33" s="93">
        <v>1</v>
      </c>
      <c r="D33" s="93">
        <v>2</v>
      </c>
      <c r="E33" s="93">
        <v>3</v>
      </c>
      <c r="F33" s="93" t="s">
        <v>562</v>
      </c>
      <c r="G33" s="94">
        <v>5</v>
      </c>
    </row>
    <row r="34" spans="2:7" ht="33" customHeight="1">
      <c r="B34" s="722"/>
      <c r="C34" s="309">
        <v>0</v>
      </c>
      <c r="D34" s="309">
        <v>0</v>
      </c>
      <c r="E34" s="309">
        <v>0</v>
      </c>
      <c r="F34" s="310">
        <v>0</v>
      </c>
      <c r="G34" s="86"/>
    </row>
    <row r="35" spans="2:7" ht="33" customHeight="1">
      <c r="B35" s="96" t="s">
        <v>582</v>
      </c>
      <c r="C35" s="168"/>
      <c r="D35" s="168"/>
      <c r="E35" s="168"/>
      <c r="F35" s="173"/>
      <c r="G35" s="115"/>
    </row>
    <row r="36" spans="2:7" ht="33" customHeight="1" thickBot="1">
      <c r="B36" s="117" t="s">
        <v>563</v>
      </c>
      <c r="C36" s="174"/>
      <c r="D36" s="174"/>
      <c r="E36" s="174"/>
      <c r="F36" s="169"/>
      <c r="G36" s="85"/>
    </row>
    <row r="37" ht="33" customHeight="1" thickBot="1">
      <c r="G37" s="104" t="s">
        <v>4</v>
      </c>
    </row>
    <row r="38" spans="2:7" ht="33" customHeight="1">
      <c r="B38" s="715" t="s">
        <v>1129</v>
      </c>
      <c r="C38" s="716"/>
      <c r="D38" s="716"/>
      <c r="E38" s="716"/>
      <c r="F38" s="716"/>
      <c r="G38" s="717"/>
    </row>
    <row r="39" spans="2:7" ht="43.5" customHeight="1">
      <c r="B39" s="102" t="s">
        <v>559</v>
      </c>
      <c r="C39" s="93" t="s">
        <v>53</v>
      </c>
      <c r="D39" s="93" t="s">
        <v>556</v>
      </c>
      <c r="E39" s="93" t="s">
        <v>557</v>
      </c>
      <c r="F39" s="93" t="s">
        <v>561</v>
      </c>
      <c r="G39" s="94" t="s">
        <v>1104</v>
      </c>
    </row>
    <row r="40" spans="2:7" ht="17.25" customHeight="1">
      <c r="B40" s="721" t="s">
        <v>558</v>
      </c>
      <c r="C40" s="93">
        <v>1</v>
      </c>
      <c r="D40" s="93">
        <v>2</v>
      </c>
      <c r="E40" s="93">
        <v>3</v>
      </c>
      <c r="F40" s="93" t="s">
        <v>562</v>
      </c>
      <c r="G40" s="94">
        <v>5</v>
      </c>
    </row>
    <row r="41" spans="2:7" ht="33" customHeight="1">
      <c r="B41" s="722"/>
      <c r="C41" s="172"/>
      <c r="D41" s="172"/>
      <c r="E41" s="172"/>
      <c r="F41" s="172"/>
      <c r="G41" s="86"/>
    </row>
    <row r="42" spans="2:7" ht="33" customHeight="1">
      <c r="B42" s="96" t="s">
        <v>554</v>
      </c>
      <c r="C42" s="173"/>
      <c r="D42" s="173"/>
      <c r="E42" s="173"/>
      <c r="F42" s="173"/>
      <c r="G42" s="115"/>
    </row>
    <row r="43" spans="2:7" ht="33" customHeight="1" thickBot="1">
      <c r="B43" s="117" t="s">
        <v>563</v>
      </c>
      <c r="C43" s="169"/>
      <c r="D43" s="169"/>
      <c r="E43" s="169"/>
      <c r="F43" s="169"/>
      <c r="G43" s="85"/>
    </row>
    <row r="44" ht="33" customHeight="1" thickBot="1">
      <c r="G44" s="104" t="s">
        <v>4</v>
      </c>
    </row>
    <row r="45" spans="2:7" ht="33" customHeight="1">
      <c r="B45" s="715" t="s">
        <v>1130</v>
      </c>
      <c r="C45" s="716"/>
      <c r="D45" s="716"/>
      <c r="E45" s="716"/>
      <c r="F45" s="716"/>
      <c r="G45" s="717"/>
    </row>
    <row r="46" spans="2:7" ht="44.25" customHeight="1">
      <c r="B46" s="102" t="s">
        <v>559</v>
      </c>
      <c r="C46" s="93" t="s">
        <v>53</v>
      </c>
      <c r="D46" s="93" t="s">
        <v>556</v>
      </c>
      <c r="E46" s="93" t="s">
        <v>557</v>
      </c>
      <c r="F46" s="93" t="s">
        <v>561</v>
      </c>
      <c r="G46" s="94" t="s">
        <v>1105</v>
      </c>
    </row>
    <row r="47" spans="2:7" ht="17.25" customHeight="1">
      <c r="B47" s="721" t="s">
        <v>558</v>
      </c>
      <c r="C47" s="93">
        <v>1</v>
      </c>
      <c r="D47" s="93">
        <v>2</v>
      </c>
      <c r="E47" s="93">
        <v>3</v>
      </c>
      <c r="F47" s="93" t="s">
        <v>562</v>
      </c>
      <c r="G47" s="94"/>
    </row>
    <row r="48" spans="2:7" ht="33" customHeight="1">
      <c r="B48" s="722"/>
      <c r="C48" s="172"/>
      <c r="D48" s="172"/>
      <c r="E48" s="172"/>
      <c r="F48" s="172"/>
      <c r="G48" s="86"/>
    </row>
    <row r="49" spans="2:7" ht="33" customHeight="1">
      <c r="B49" s="114" t="s">
        <v>582</v>
      </c>
      <c r="C49" s="173"/>
      <c r="D49" s="168"/>
      <c r="E49" s="173"/>
      <c r="F49" s="168"/>
      <c r="G49" s="115"/>
    </row>
    <row r="50" spans="2:7" ht="33" customHeight="1" thickBot="1">
      <c r="B50" s="97" t="s">
        <v>563</v>
      </c>
      <c r="C50" s="169"/>
      <c r="D50" s="174"/>
      <c r="E50" s="169"/>
      <c r="F50" s="174"/>
      <c r="G50" s="85"/>
    </row>
    <row r="51" spans="2:7" ht="33" customHeight="1">
      <c r="B51" s="116"/>
      <c r="C51" s="22"/>
      <c r="D51" s="22"/>
      <c r="E51" s="22"/>
      <c r="F51" s="22"/>
      <c r="G51" s="22"/>
    </row>
    <row r="52" spans="2:7" ht="18.75" customHeight="1">
      <c r="B52" s="718" t="s">
        <v>583</v>
      </c>
      <c r="C52" s="718"/>
      <c r="D52" s="718"/>
      <c r="E52" s="718"/>
      <c r="F52" s="718"/>
      <c r="G52" s="718"/>
    </row>
    <row r="53" ht="18.75" customHeight="1">
      <c r="B53" s="91"/>
    </row>
    <row r="54" spans="2:7" ht="15.75">
      <c r="B54" s="632" t="s">
        <v>1131</v>
      </c>
      <c r="C54" s="632"/>
      <c r="F54" s="632" t="s">
        <v>980</v>
      </c>
      <c r="G54" s="632"/>
    </row>
    <row r="55" spans="2:7" ht="15.75">
      <c r="B55" s="632" t="s">
        <v>560</v>
      </c>
      <c r="C55" s="632"/>
      <c r="D55" s="632"/>
      <c r="E55" s="632"/>
      <c r="F55" s="632"/>
      <c r="G55" s="632"/>
    </row>
  </sheetData>
  <sheetProtection/>
  <mergeCells count="17">
    <mergeCell ref="A3:C3"/>
    <mergeCell ref="A4:C4"/>
    <mergeCell ref="B54:C54"/>
    <mergeCell ref="F54:G54"/>
    <mergeCell ref="B55:G55"/>
    <mergeCell ref="B7:G7"/>
    <mergeCell ref="B47:B48"/>
    <mergeCell ref="B40:B41"/>
    <mergeCell ref="B26:B27"/>
    <mergeCell ref="B33:B34"/>
    <mergeCell ref="B10:G11"/>
    <mergeCell ref="B18:F18"/>
    <mergeCell ref="B52:G52"/>
    <mergeCell ref="B24:G24"/>
    <mergeCell ref="B31:G31"/>
    <mergeCell ref="B38:G38"/>
    <mergeCell ref="B45:G45"/>
  </mergeCells>
  <printOptions/>
  <pageMargins left="0.7" right="0.7" top="0.75" bottom="0.75" header="0.3" footer="0.3"/>
  <pageSetup fitToHeight="1" fitToWidth="1" horizontalDpi="600" verticalDpi="600" orientation="portrait" scale="45"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B2:R34"/>
  <sheetViews>
    <sheetView zoomScaleSheetLayoutView="75" zoomScalePageLayoutView="0" workbookViewId="0" topLeftCell="B4">
      <selection activeCell="F31" sqref="F31"/>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3" customFormat="1" ht="27.75" customHeight="1"/>
    <row r="2" spans="2:15" ht="15.75">
      <c r="B2" s="609" t="s">
        <v>785</v>
      </c>
      <c r="C2" s="609"/>
      <c r="D2" s="609"/>
      <c r="H2" s="13"/>
      <c r="I2" s="13" t="s">
        <v>573</v>
      </c>
      <c r="N2" s="731"/>
      <c r="O2" s="731"/>
    </row>
    <row r="3" spans="2:15" ht="15.75">
      <c r="B3" s="609" t="s">
        <v>677</v>
      </c>
      <c r="C3" s="609"/>
      <c r="D3" s="609"/>
      <c r="N3" s="1"/>
      <c r="O3" s="17"/>
    </row>
    <row r="4" spans="3:15" ht="15.75">
      <c r="C4" s="24"/>
      <c r="D4" s="24"/>
      <c r="E4" s="24"/>
      <c r="F4" s="24"/>
      <c r="G4" s="24"/>
      <c r="H4" s="24"/>
      <c r="I4" s="24"/>
      <c r="J4" s="24"/>
      <c r="K4" s="24"/>
      <c r="L4" s="24"/>
      <c r="M4" s="24"/>
      <c r="N4" s="24"/>
      <c r="O4" s="24"/>
    </row>
    <row r="5" spans="2:15" ht="20.25">
      <c r="B5" s="738" t="s">
        <v>58</v>
      </c>
      <c r="C5" s="738"/>
      <c r="D5" s="738"/>
      <c r="E5" s="738"/>
      <c r="F5" s="738"/>
      <c r="G5" s="738"/>
      <c r="H5" s="738"/>
      <c r="I5" s="738"/>
      <c r="J5" s="24"/>
      <c r="K5" s="24"/>
      <c r="L5" s="24"/>
      <c r="M5" s="24"/>
      <c r="N5" s="24"/>
      <c r="O5" s="24"/>
    </row>
    <row r="6" spans="3:15" ht="15.75">
      <c r="C6" s="14"/>
      <c r="D6" s="14"/>
      <c r="E6" s="14"/>
      <c r="F6" s="14"/>
      <c r="G6" s="14"/>
      <c r="H6" s="14"/>
      <c r="I6" s="14"/>
      <c r="J6" s="14"/>
      <c r="K6" s="14"/>
      <c r="L6" s="14"/>
      <c r="M6" s="14"/>
      <c r="N6" s="14"/>
      <c r="O6" s="14"/>
    </row>
    <row r="7" spans="3:16" ht="16.5" thickBot="1">
      <c r="C7" s="25"/>
      <c r="D7" s="25"/>
      <c r="E7" s="25"/>
      <c r="G7" s="25"/>
      <c r="H7" s="25"/>
      <c r="I7" s="89" t="s">
        <v>4</v>
      </c>
      <c r="K7" s="25"/>
      <c r="L7" s="25"/>
      <c r="M7" s="25"/>
      <c r="N7" s="25"/>
      <c r="O7" s="25"/>
      <c r="P7" s="25"/>
    </row>
    <row r="8" spans="2:18" s="29" customFormat="1" ht="32.25" customHeight="1">
      <c r="B8" s="732" t="s">
        <v>10</v>
      </c>
      <c r="C8" s="739" t="s">
        <v>11</v>
      </c>
      <c r="D8" s="723" t="s">
        <v>1133</v>
      </c>
      <c r="E8" s="723" t="s">
        <v>1108</v>
      </c>
      <c r="F8" s="723" t="s">
        <v>1109</v>
      </c>
      <c r="G8" s="734" t="s">
        <v>1134</v>
      </c>
      <c r="H8" s="735"/>
      <c r="I8" s="736" t="s">
        <v>1135</v>
      </c>
      <c r="J8" s="26"/>
      <c r="K8" s="26"/>
      <c r="L8" s="26"/>
      <c r="M8" s="26"/>
      <c r="N8" s="26"/>
      <c r="O8" s="27"/>
      <c r="P8" s="28"/>
      <c r="Q8" s="28"/>
      <c r="R8" s="28"/>
    </row>
    <row r="9" spans="2:18" s="29" customFormat="1" ht="34.5" customHeight="1" thickBot="1">
      <c r="B9" s="733"/>
      <c r="C9" s="740"/>
      <c r="D9" s="724"/>
      <c r="E9" s="724"/>
      <c r="F9" s="724"/>
      <c r="G9" s="471" t="s">
        <v>1</v>
      </c>
      <c r="H9" s="469" t="s">
        <v>54</v>
      </c>
      <c r="I9" s="737"/>
      <c r="J9" s="28"/>
      <c r="K9" s="28"/>
      <c r="L9" s="28"/>
      <c r="M9" s="28"/>
      <c r="N9" s="28"/>
      <c r="O9" s="28"/>
      <c r="P9" s="28"/>
      <c r="Q9" s="28"/>
      <c r="R9" s="28"/>
    </row>
    <row r="10" spans="2:18" s="10" customFormat="1" ht="24" customHeight="1">
      <c r="B10" s="119" t="s">
        <v>64</v>
      </c>
      <c r="C10" s="120" t="s">
        <v>51</v>
      </c>
      <c r="D10" s="320">
        <v>0</v>
      </c>
      <c r="E10" s="472">
        <v>0</v>
      </c>
      <c r="F10" s="320">
        <v>0</v>
      </c>
      <c r="G10" s="321">
        <v>0</v>
      </c>
      <c r="H10" s="473">
        <v>0</v>
      </c>
      <c r="I10" s="474">
        <v>0</v>
      </c>
      <c r="J10" s="6"/>
      <c r="K10" s="6"/>
      <c r="L10" s="6"/>
      <c r="M10" s="6"/>
      <c r="N10" s="6"/>
      <c r="O10" s="6"/>
      <c r="P10" s="6"/>
      <c r="Q10" s="6"/>
      <c r="R10" s="6"/>
    </row>
    <row r="11" spans="2:18" s="10" customFormat="1" ht="24" customHeight="1">
      <c r="B11" s="121" t="s">
        <v>65</v>
      </c>
      <c r="C11" s="88" t="s">
        <v>52</v>
      </c>
      <c r="D11" s="319"/>
      <c r="E11" s="443"/>
      <c r="F11" s="319"/>
      <c r="G11" s="322"/>
      <c r="H11" s="470"/>
      <c r="I11" s="475"/>
      <c r="J11" s="6"/>
      <c r="K11" s="6"/>
      <c r="L11" s="6"/>
      <c r="M11" s="6"/>
      <c r="N11" s="6"/>
      <c r="O11" s="6"/>
      <c r="P11" s="6"/>
      <c r="Q11" s="6"/>
      <c r="R11" s="6"/>
    </row>
    <row r="12" spans="2:18" s="10" customFormat="1" ht="24" customHeight="1">
      <c r="B12" s="121" t="s">
        <v>66</v>
      </c>
      <c r="C12" s="88" t="s">
        <v>47</v>
      </c>
      <c r="D12" s="319">
        <v>0</v>
      </c>
      <c r="E12" s="443">
        <v>0</v>
      </c>
      <c r="F12" s="319">
        <v>0</v>
      </c>
      <c r="G12" s="322">
        <v>0</v>
      </c>
      <c r="H12" s="470">
        <v>0</v>
      </c>
      <c r="I12" s="475">
        <v>0</v>
      </c>
      <c r="J12" s="6"/>
      <c r="K12" s="6"/>
      <c r="L12" s="6"/>
      <c r="M12" s="6"/>
      <c r="N12" s="6"/>
      <c r="O12" s="6"/>
      <c r="P12" s="6"/>
      <c r="Q12" s="6"/>
      <c r="R12" s="6"/>
    </row>
    <row r="13" spans="2:18" s="10" customFormat="1" ht="24" customHeight="1">
      <c r="B13" s="121" t="s">
        <v>67</v>
      </c>
      <c r="C13" s="88" t="s">
        <v>48</v>
      </c>
      <c r="D13" s="319"/>
      <c r="E13" s="443"/>
      <c r="F13" s="319"/>
      <c r="G13" s="323"/>
      <c r="H13" s="470"/>
      <c r="I13" s="475"/>
      <c r="J13" s="6"/>
      <c r="K13" s="6"/>
      <c r="L13" s="6"/>
      <c r="M13" s="6"/>
      <c r="N13" s="6"/>
      <c r="O13" s="6"/>
      <c r="P13" s="6"/>
      <c r="Q13" s="6"/>
      <c r="R13" s="6"/>
    </row>
    <row r="14" spans="2:18" s="10" customFormat="1" ht="24" customHeight="1">
      <c r="B14" s="121" t="s">
        <v>68</v>
      </c>
      <c r="C14" s="88" t="s">
        <v>49</v>
      </c>
      <c r="D14" s="319">
        <v>650000</v>
      </c>
      <c r="E14" s="443">
        <v>461226.32</v>
      </c>
      <c r="F14" s="319">
        <v>490000</v>
      </c>
      <c r="G14" s="322">
        <v>200000</v>
      </c>
      <c r="H14" s="470">
        <v>80948.86</v>
      </c>
      <c r="I14" s="475">
        <f>H14/G14*100</f>
        <v>40.47443</v>
      </c>
      <c r="J14" s="6"/>
      <c r="K14" s="6"/>
      <c r="L14" s="6"/>
      <c r="M14" s="6"/>
      <c r="N14" s="6"/>
      <c r="O14" s="6"/>
      <c r="P14" s="6"/>
      <c r="Q14" s="6"/>
      <c r="R14" s="6"/>
    </row>
    <row r="15" spans="2:18" s="10" customFormat="1" ht="24" customHeight="1">
      <c r="B15" s="121" t="s">
        <v>69</v>
      </c>
      <c r="C15" s="88" t="s">
        <v>50</v>
      </c>
      <c r="D15" s="319">
        <v>360000</v>
      </c>
      <c r="E15" s="319">
        <v>724180</v>
      </c>
      <c r="F15" s="319">
        <v>490000</v>
      </c>
      <c r="G15" s="322">
        <v>245000</v>
      </c>
      <c r="H15" s="470">
        <v>6478.36</v>
      </c>
      <c r="I15" s="475">
        <f>H15/G15*100</f>
        <v>2.644228571428571</v>
      </c>
      <c r="J15" s="6"/>
      <c r="K15" s="6"/>
      <c r="L15" s="6"/>
      <c r="M15" s="6"/>
      <c r="N15" s="6"/>
      <c r="O15" s="6"/>
      <c r="P15" s="6"/>
      <c r="Q15" s="6"/>
      <c r="R15" s="6"/>
    </row>
    <row r="16" spans="2:18" s="10" customFormat="1" ht="24" customHeight="1" thickBot="1">
      <c r="B16" s="122" t="s">
        <v>70</v>
      </c>
      <c r="C16" s="123" t="s">
        <v>59</v>
      </c>
      <c r="D16" s="324"/>
      <c r="E16" s="324"/>
      <c r="F16" s="324"/>
      <c r="G16" s="325"/>
      <c r="H16" s="326"/>
      <c r="I16" s="327"/>
      <c r="J16" s="6"/>
      <c r="K16" s="6"/>
      <c r="L16" s="6"/>
      <c r="M16" s="6"/>
      <c r="N16" s="6"/>
      <c r="O16" s="6"/>
      <c r="P16" s="6"/>
      <c r="Q16" s="6"/>
      <c r="R16" s="6"/>
    </row>
    <row r="17" spans="2:6" ht="16.5" thickBot="1">
      <c r="B17" s="124"/>
      <c r="C17" s="124"/>
      <c r="D17" s="124"/>
      <c r="E17" s="124"/>
      <c r="F17" s="132"/>
    </row>
    <row r="18" spans="2:11" ht="20.25" customHeight="1">
      <c r="B18" s="725" t="s">
        <v>550</v>
      </c>
      <c r="C18" s="728" t="s">
        <v>51</v>
      </c>
      <c r="D18" s="728"/>
      <c r="E18" s="729"/>
      <c r="F18" s="730" t="s">
        <v>52</v>
      </c>
      <c r="G18" s="728"/>
      <c r="H18" s="729"/>
      <c r="I18" s="730" t="s">
        <v>47</v>
      </c>
      <c r="J18" s="728"/>
      <c r="K18" s="729"/>
    </row>
    <row r="19" spans="2:11" ht="15.75">
      <c r="B19" s="726"/>
      <c r="C19" s="82">
        <v>1</v>
      </c>
      <c r="D19" s="82">
        <v>2</v>
      </c>
      <c r="E19" s="125">
        <v>3</v>
      </c>
      <c r="F19" s="133">
        <v>4</v>
      </c>
      <c r="G19" s="82">
        <v>5</v>
      </c>
      <c r="H19" s="125">
        <v>6</v>
      </c>
      <c r="I19" s="133">
        <v>7</v>
      </c>
      <c r="J19" s="82">
        <v>8</v>
      </c>
      <c r="K19" s="125">
        <v>9</v>
      </c>
    </row>
    <row r="20" spans="2:11" ht="15.75">
      <c r="B20" s="727"/>
      <c r="C20" s="83" t="s">
        <v>551</v>
      </c>
      <c r="D20" s="83" t="s">
        <v>552</v>
      </c>
      <c r="E20" s="126" t="s">
        <v>553</v>
      </c>
      <c r="F20" s="134" t="s">
        <v>551</v>
      </c>
      <c r="G20" s="83" t="s">
        <v>552</v>
      </c>
      <c r="H20" s="126" t="s">
        <v>553</v>
      </c>
      <c r="I20" s="134" t="s">
        <v>551</v>
      </c>
      <c r="J20" s="83" t="s">
        <v>552</v>
      </c>
      <c r="K20" s="126" t="s">
        <v>553</v>
      </c>
    </row>
    <row r="21" spans="2:11" ht="15.75">
      <c r="B21" s="127">
        <v>1</v>
      </c>
      <c r="C21" s="84"/>
      <c r="D21" s="84"/>
      <c r="E21" s="128"/>
      <c r="F21" s="135"/>
      <c r="G21" s="84"/>
      <c r="H21" s="128"/>
      <c r="I21" s="135"/>
      <c r="J21" s="84"/>
      <c r="K21" s="128"/>
    </row>
    <row r="22" spans="2:11" ht="15.75">
      <c r="B22" s="127">
        <v>2</v>
      </c>
      <c r="C22" s="84"/>
      <c r="D22" s="84"/>
      <c r="E22" s="128"/>
      <c r="F22" s="135"/>
      <c r="G22" s="84"/>
      <c r="H22" s="128"/>
      <c r="I22" s="135"/>
      <c r="J22" s="84"/>
      <c r="K22" s="128"/>
    </row>
    <row r="23" spans="2:11" ht="15.75">
      <c r="B23" s="127">
        <v>3</v>
      </c>
      <c r="C23" s="84"/>
      <c r="D23" s="84"/>
      <c r="E23" s="128"/>
      <c r="F23" s="135"/>
      <c r="G23" s="84"/>
      <c r="H23" s="128"/>
      <c r="I23" s="135"/>
      <c r="J23" s="84"/>
      <c r="K23" s="128"/>
    </row>
    <row r="24" spans="2:11" ht="15.75">
      <c r="B24" s="127">
        <v>4</v>
      </c>
      <c r="C24" s="84"/>
      <c r="D24" s="84"/>
      <c r="E24" s="128"/>
      <c r="F24" s="135"/>
      <c r="G24" s="84"/>
      <c r="H24" s="128"/>
      <c r="I24" s="135"/>
      <c r="J24" s="84"/>
      <c r="K24" s="128"/>
    </row>
    <row r="25" spans="2:11" ht="15.75">
      <c r="B25" s="127">
        <v>5</v>
      </c>
      <c r="C25" s="84"/>
      <c r="D25" s="84"/>
      <c r="E25" s="128"/>
      <c r="F25" s="135"/>
      <c r="G25" s="84"/>
      <c r="H25" s="128"/>
      <c r="I25" s="135"/>
      <c r="J25" s="84"/>
      <c r="K25" s="128"/>
    </row>
    <row r="26" spans="2:11" ht="15.75">
      <c r="B26" s="127">
        <v>6</v>
      </c>
      <c r="C26" s="84"/>
      <c r="D26" s="84"/>
      <c r="E26" s="128"/>
      <c r="F26" s="135"/>
      <c r="G26" s="84"/>
      <c r="H26" s="128"/>
      <c r="I26" s="135"/>
      <c r="J26" s="84"/>
      <c r="K26" s="128"/>
    </row>
    <row r="27" spans="2:11" ht="15.75">
      <c r="B27" s="127">
        <v>7</v>
      </c>
      <c r="C27" s="84"/>
      <c r="D27" s="84"/>
      <c r="E27" s="128"/>
      <c r="F27" s="135"/>
      <c r="G27" s="84"/>
      <c r="H27" s="128"/>
      <c r="I27" s="135"/>
      <c r="J27" s="84"/>
      <c r="K27" s="128"/>
    </row>
    <row r="28" spans="2:11" ht="15.75">
      <c r="B28" s="127">
        <v>8</v>
      </c>
      <c r="C28" s="84"/>
      <c r="D28" s="84"/>
      <c r="E28" s="128"/>
      <c r="F28" s="135"/>
      <c r="G28" s="84"/>
      <c r="H28" s="128"/>
      <c r="I28" s="135"/>
      <c r="J28" s="84"/>
      <c r="K28" s="128"/>
    </row>
    <row r="29" spans="2:11" ht="15.75">
      <c r="B29" s="127">
        <v>9</v>
      </c>
      <c r="C29" s="84"/>
      <c r="D29" s="84"/>
      <c r="E29" s="128"/>
      <c r="F29" s="135"/>
      <c r="G29" s="84"/>
      <c r="H29" s="128"/>
      <c r="I29" s="135"/>
      <c r="J29" s="84"/>
      <c r="K29" s="128"/>
    </row>
    <row r="30" spans="2:11" ht="16.5" thickBot="1">
      <c r="B30" s="129">
        <v>10</v>
      </c>
      <c r="C30" s="130"/>
      <c r="D30" s="130"/>
      <c r="E30" s="131"/>
      <c r="F30" s="136"/>
      <c r="G30" s="130"/>
      <c r="H30" s="131"/>
      <c r="I30" s="136"/>
      <c r="J30" s="130"/>
      <c r="K30" s="131"/>
    </row>
    <row r="32" spans="2:11" ht="18.75">
      <c r="B32" s="632" t="s">
        <v>1132</v>
      </c>
      <c r="C32" s="632"/>
      <c r="D32" s="632"/>
      <c r="E32" s="18"/>
      <c r="F32" s="87" t="s">
        <v>560</v>
      </c>
      <c r="G32" s="595" t="s">
        <v>1052</v>
      </c>
      <c r="H32" s="595"/>
      <c r="I32" s="595"/>
      <c r="J32" s="595"/>
      <c r="K32" s="595"/>
    </row>
    <row r="33" spans="2:7" ht="15.75">
      <c r="B33" s="18"/>
      <c r="C33" s="18"/>
      <c r="D33" s="18"/>
      <c r="E33" s="18"/>
      <c r="G33" s="18"/>
    </row>
    <row r="34" spans="2:5" ht="15.75">
      <c r="B34" s="18"/>
      <c r="C34" s="18"/>
      <c r="E34" s="18"/>
    </row>
  </sheetData>
  <sheetProtection/>
  <mergeCells count="17">
    <mergeCell ref="B2:D2"/>
    <mergeCell ref="B3:D3"/>
    <mergeCell ref="N2:O2"/>
    <mergeCell ref="B8:B9"/>
    <mergeCell ref="F8:F9"/>
    <mergeCell ref="G8:H8"/>
    <mergeCell ref="I8:I9"/>
    <mergeCell ref="D8:D9"/>
    <mergeCell ref="B5:I5"/>
    <mergeCell ref="C8:C9"/>
    <mergeCell ref="E8:E9"/>
    <mergeCell ref="B32:D32"/>
    <mergeCell ref="B18:B20"/>
    <mergeCell ref="C18:E18"/>
    <mergeCell ref="F18:H18"/>
    <mergeCell ref="I18:K18"/>
    <mergeCell ref="G32:K32"/>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spomenka.milosevic@jpkk.rs</cp:lastModifiedBy>
  <cp:lastPrinted>2020-09-10T06:52:04Z</cp:lastPrinted>
  <dcterms:created xsi:type="dcterms:W3CDTF">2013-03-12T08:27:17Z</dcterms:created>
  <dcterms:modified xsi:type="dcterms:W3CDTF">2020-10-22T10:09:30Z</dcterms:modified>
  <cp:category/>
  <cp:version/>
  <cp:contentType/>
  <cp:contentStatus/>
</cp:coreProperties>
</file>