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24" firstSheet="2" activeTab="14"/>
  </bookViews>
  <sheets>
    <sheet name="БС 2021" sheetId="1" r:id="rId1"/>
    <sheet name="БУ 2021" sheetId="2" r:id="rId2"/>
    <sheet name="Токови готовине 2021" sheetId="3" r:id="rId3"/>
    <sheet name="Субвенције" sheetId="4" r:id="rId4"/>
    <sheet name="Трошкови зарада" sheetId="5" r:id="rId5"/>
    <sheet name="Запослени по РЈ" sheetId="6" r:id="rId6"/>
    <sheet name="Структура запосл." sheetId="7" r:id="rId7"/>
    <sheet name="Динамика запош." sheetId="8" r:id="rId8"/>
    <sheet name="Маса зарада" sheetId="9" r:id="rId9"/>
    <sheet name="Зараде 2" sheetId="10" r:id="rId10"/>
    <sheet name="Распон зарада" sheetId="11" r:id="rId11"/>
    <sheet name="НО" sheetId="12" r:id="rId12"/>
    <sheet name="Комисија" sheetId="13" r:id="rId13"/>
    <sheet name="Кредити" sheetId="14" r:id="rId14"/>
    <sheet name="Набавка" sheetId="15" r:id="rId15"/>
    <sheet name="План инвестиција" sheetId="16" r:id="rId16"/>
    <sheet name="Сред.посебне намене" sheetId="17" r:id="rId17"/>
  </sheets>
  <definedNames>
    <definedName name="_xlfn.IFERROR" hidden="1">#NAME?</definedName>
    <definedName name="_xlnm.Print_Titles" localSheetId="0">'БС 2021'!$5:$7</definedName>
    <definedName name="_xlnm.Print_Titles" localSheetId="1">'БУ 2021'!$8:$9</definedName>
    <definedName name="_xlnm.Print_Area" localSheetId="0">'БС 2021'!$B$1:$I$147</definedName>
    <definedName name="_xlnm.Print_Area" localSheetId="7">'Динамика запош.'!$B$2:$I$34</definedName>
    <definedName name="_xlnm.Print_Area" localSheetId="12">'Комисија'!$B$2:$L$44</definedName>
    <definedName name="_xlnm.Print_Area" localSheetId="13">'Кредити'!$B$2:$Q$26</definedName>
    <definedName name="_xlnm.Print_Area" localSheetId="8">'Маса зарада'!$B$2:$O$70</definedName>
    <definedName name="_xlnm.Print_Area" localSheetId="11">'НО'!$B$2:$L$39</definedName>
    <definedName name="_xlnm.Print_Area" localSheetId="16">'Сред.посебне намене'!$B$2:$I$20</definedName>
    <definedName name="_xlnm.Print_Area" localSheetId="6">'Структура запосл.'!$B$2:$L$32</definedName>
    <definedName name="_xlnm.Print_Area" localSheetId="2">'Токови готовине 2021'!$B$3:$G$58</definedName>
    <definedName name="_xlnm.Print_Area" localSheetId="4">'Трошкови зарада'!$B$2:$I$41</definedName>
  </definedNames>
  <calcPr fullCalcOnLoad="1"/>
</workbook>
</file>

<file path=xl/sharedStrings.xml><?xml version="1.0" encoding="utf-8"?>
<sst xmlns="http://schemas.openxmlformats.org/spreadsheetml/2006/main" count="1365" uniqueCount="899">
  <si>
    <t xml:space="preserve">Квалификациона структура </t>
  </si>
  <si>
    <t>Старосна структура</t>
  </si>
  <si>
    <t>Редни број</t>
  </si>
  <si>
    <t>ВСС</t>
  </si>
  <si>
    <t xml:space="preserve">До 30 година </t>
  </si>
  <si>
    <t>До 5 година</t>
  </si>
  <si>
    <t>ВС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</si>
  <si>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</si>
  <si>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</si>
  <si>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</si>
  <si>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</si>
  <si>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</si>
  <si>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</si>
  <si>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</si>
  <si>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</si>
  <si>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</si>
  <si>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</si>
  <si>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</si>
  <si>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</si>
  <si>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</si>
  <si>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</si>
  <si>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</si>
  <si>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</si>
  <si>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Остало</t>
  </si>
  <si>
    <t xml:space="preserve">Планирано 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</si>
  <si>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</si>
  <si>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</si>
  <si>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</si>
  <si>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</si>
  <si>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</si>
  <si>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</si>
  <si>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</si>
  <si>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</si>
  <si>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</si>
  <si>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</si>
  <si>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</si>
  <si>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</si>
  <si>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</si>
  <si>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</si>
  <si>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</si>
  <si>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</si>
  <si>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</si>
  <si>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Добра</t>
  </si>
  <si>
    <t>Услуге</t>
  </si>
  <si>
    <t>Радови</t>
  </si>
  <si>
    <t>ПАСИВА</t>
  </si>
  <si>
    <t>14</t>
  </si>
  <si>
    <t>24</t>
  </si>
  <si>
    <t>АОП</t>
  </si>
  <si>
    <t xml:space="preserve">Дневнице на службеном путу </t>
  </si>
  <si>
    <t xml:space="preserve">Накнаде трошкова на службеном путу
 </t>
  </si>
  <si>
    <t>ИЗВЕШТАЈ О ТОКОВИМА ГОТОВИНЕ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</si>
  <si>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</si>
  <si>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</si>
  <si>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</si>
  <si>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</si>
  <si>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</si>
  <si>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</si>
  <si>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>навести основ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</si>
  <si>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</si>
  <si>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</si>
  <si>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</si>
  <si>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</si>
  <si>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</si>
  <si>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9.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</si>
  <si>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</si>
  <si>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</si>
  <si>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</si>
  <si>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</si>
  <si>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</si>
  <si>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</si>
  <si>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</si>
  <si>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</si>
  <si>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</si>
  <si>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</si>
  <si>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</si>
  <si>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</si>
  <si>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</si>
  <si>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Опис</t>
  </si>
  <si>
    <t>Износ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</si>
  <si>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</si>
  <si>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</si>
  <si>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</si>
  <si>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</si>
  <si>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</si>
  <si>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</si>
  <si>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</si>
  <si>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</si>
  <si>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</si>
  <si>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</si>
  <si>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</si>
  <si>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</si>
  <si>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</si>
  <si>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</si>
  <si>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</si>
  <si>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</si>
  <si>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</si>
  <si>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ПОЗИЦИЈА</t>
  </si>
  <si>
    <t>1. Основна зарада по акцији</t>
  </si>
  <si>
    <t>1.</t>
  </si>
  <si>
    <t>2.</t>
  </si>
  <si>
    <t>3.</t>
  </si>
  <si>
    <t>4.</t>
  </si>
  <si>
    <t>5.</t>
  </si>
  <si>
    <t>6.</t>
  </si>
  <si>
    <t>7.</t>
  </si>
  <si>
    <t>8.</t>
  </si>
  <si>
    <t>АКТИВА</t>
  </si>
  <si>
    <t>Накнаде члановима скупштине</t>
  </si>
  <si>
    <t>НОВОЗАПОСЛЕНИ</t>
  </si>
  <si>
    <t>ПОСЛОВОДСТВО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</si>
  <si>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</si>
  <si>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</si>
  <si>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</si>
  <si>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</si>
  <si>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</si>
  <si>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</si>
  <si>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</si>
  <si>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</si>
  <si>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</si>
  <si>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</si>
  <si>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</si>
  <si>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</si>
  <si>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</si>
  <si>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51 осим 513</t>
  </si>
  <si>
    <t>541 до 549</t>
  </si>
  <si>
    <t>663 и 664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</si>
  <si>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</si>
  <si>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</si>
  <si>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566 и 569</t>
  </si>
  <si>
    <t>683 и 685</t>
  </si>
  <si>
    <t>583 и 585</t>
  </si>
  <si>
    <t>57 и 58, осим 583 и 585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</si>
  <si>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</si>
  <si>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</si>
  <si>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</si>
  <si>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</si>
  <si>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И. НЕГАТИВНЕ КУРСНЕ РАЗЛИКЕ ПО ОСНОВУ ПРЕРАЧУНА ГОТОВИНЕ</t>
  </si>
  <si>
    <t>А. УПИСАНИ А НЕУПЛАЋЕНИ КАПИТАЛ</t>
  </si>
  <si>
    <t>3. Гудвил</t>
  </si>
  <si>
    <t>4. Остала нематеријална имовина</t>
  </si>
  <si>
    <t>5. Нематеријална имовина у припреми</t>
  </si>
  <si>
    <t>6. Аванси за нематеријалну имовину</t>
  </si>
  <si>
    <t>1. Земљиште</t>
  </si>
  <si>
    <t>2. Грађевински објекти</t>
  </si>
  <si>
    <t>3. Постројења и опрема</t>
  </si>
  <si>
    <t>4. Инвестиционе некретнине</t>
  </si>
  <si>
    <t>5. Остале некретнине, постројења и опрема</t>
  </si>
  <si>
    <t>8. Аванси за некретнине, постројења и опрему</t>
  </si>
  <si>
    <t>1. Шуме и вишегодишњи засади</t>
  </si>
  <si>
    <t>2. Основно стадо</t>
  </si>
  <si>
    <t>3. Биолошка средства у припреми</t>
  </si>
  <si>
    <t>4. Аванси за биолошка средства</t>
  </si>
  <si>
    <t>1. Учешћа у капиталу зависних правних лица</t>
  </si>
  <si>
    <t>В. ОДЛОЖЕНА ПОРЕСКА СРЕДСТВА</t>
  </si>
  <si>
    <t>Класа 1</t>
  </si>
  <si>
    <t>2. Недовршена производња и недовршене услуге</t>
  </si>
  <si>
    <t>3. Готови производи</t>
  </si>
  <si>
    <t>13</t>
  </si>
  <si>
    <t>4. Роба</t>
  </si>
  <si>
    <t>15</t>
  </si>
  <si>
    <t>6. Плаћени аванси за залихе и услуге</t>
  </si>
  <si>
    <t>21</t>
  </si>
  <si>
    <t>22</t>
  </si>
  <si>
    <t>27</t>
  </si>
  <si>
    <t>Ђ. ВАНБИЛАНСНА АКТИВА</t>
  </si>
  <si>
    <t>1. Акцијски капитал</t>
  </si>
  <si>
    <t>3. Улози</t>
  </si>
  <si>
    <t>4. Државни капитал</t>
  </si>
  <si>
    <t>5. Друштвени капитал</t>
  </si>
  <si>
    <t>6. Задружни удели</t>
  </si>
  <si>
    <t>7. Емисиона премија</t>
  </si>
  <si>
    <t>8. Остали основни капитал</t>
  </si>
  <si>
    <t>IV. РЕЗЕРВЕ</t>
  </si>
  <si>
    <t>33 осим 330</t>
  </si>
  <si>
    <t>1. Резервисања за трошкове у гарантном року</t>
  </si>
  <si>
    <t>3. Резервисања за трошкове реструктурирања</t>
  </si>
  <si>
    <t>4. Резервисања за накнаде и друге бенефиције запослених</t>
  </si>
  <si>
    <t>402 и 409</t>
  </si>
  <si>
    <t>6. Остала дугорочна резервисања</t>
  </si>
  <si>
    <t>1. Обавезе које се могу конвертовати у капитал</t>
  </si>
  <si>
    <t>2. Обавезе према матичним и зависним правним лицима</t>
  </si>
  <si>
    <t>49 осим 498</t>
  </si>
  <si>
    <t>И  З  Н  О  С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</si>
  <si>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</si>
  <si>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</si>
  <si>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</si>
  <si>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</si>
  <si>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</si>
  <si>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</si>
  <si>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</si>
  <si>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</si>
  <si>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</si>
  <si>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</si>
  <si>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</si>
  <si>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</si>
  <si>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</si>
  <si>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</si>
  <si>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</si>
  <si>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</si>
  <si>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</si>
  <si>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>А. ТОКОВИ ГОТОВИНЕ ИЗ ПОСЛОВНИХ АКТИВНОСТИ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</si>
  <si>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</si>
  <si>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</si>
  <si>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</si>
  <si>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</si>
  <si>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</si>
  <si>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</si>
  <si>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</si>
  <si>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</si>
  <si>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</si>
  <si>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</si>
  <si>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</si>
  <si>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</si>
  <si>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</si>
  <si>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</si>
  <si>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</si>
  <si>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</si>
  <si>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</si>
  <si>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</si>
  <si>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</si>
  <si>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</si>
  <si>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</si>
  <si>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</si>
  <si>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</si>
  <si>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</si>
  <si>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</si>
  <si>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</si>
  <si>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</si>
  <si>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</si>
  <si>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</si>
  <si>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</si>
  <si>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</si>
  <si>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</si>
  <si>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</si>
  <si>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</si>
  <si>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</si>
  <si>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</si>
  <si>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</si>
  <si>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</si>
  <si>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</si>
  <si>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</si>
  <si>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</si>
  <si>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</si>
  <si>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</si>
  <si>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</si>
  <si>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</si>
  <si>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</si>
  <si>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</si>
  <si>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</si>
  <si>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</si>
  <si>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</si>
  <si>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</si>
  <si>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</si>
  <si>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</si>
  <si>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</si>
  <si>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</si>
  <si>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</si>
  <si>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</si>
  <si>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</si>
  <si>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</si>
  <si>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</si>
  <si>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</si>
  <si>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</si>
  <si>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</si>
  <si>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</si>
  <si>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</si>
  <si>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</si>
  <si>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</si>
  <si>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</si>
  <si>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</si>
  <si>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3. Расходи од учешћа у губитку придружених правних лица и заједничких подухвата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</si>
  <si>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</si>
  <si>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</si>
  <si>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</si>
  <si>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</si>
  <si>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</si>
  <si>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</si>
  <si>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З. ПРИХОДИ ОД УСКЛАЂИВАЊА ВРЕДНОСТИ ОСТАЛЕ ИМОВИНЕ КОЈА СЕ ИСКАЗУЈЕ ПО ФЕР ВРЕДНОСТИ КРОЗ БИЛАНС УСПЕХА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</si>
  <si>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</si>
  <si>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</si>
  <si>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</si>
  <si>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</si>
  <si>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</si>
  <si>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</si>
  <si>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</si>
  <si>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</si>
  <si>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</si>
  <si>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</si>
  <si>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</si>
  <si>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</si>
  <si>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</si>
  <si>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</si>
  <si>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</si>
  <si>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</si>
  <si>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</si>
  <si>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</si>
  <si>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I. НЕТО ДОБИТАК КОЈИ ПРИПАДА МАЊИНСКИМ УЛАГАЧИМА</t>
  </si>
  <si>
    <t>II. НЕТО ДОБИТАК КОЈИ ПРИПАДА ВЕЋИНСКОМ ВЛАСНИКУ</t>
  </si>
  <si>
    <t>2. Умањена (разводњена) зарада по акцији</t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</si>
  <si>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</si>
  <si>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</si>
  <si>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</si>
  <si>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</si>
  <si>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</si>
  <si>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</si>
  <si>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014 и део 019</t>
  </si>
  <si>
    <t>015 и део 019</t>
  </si>
  <si>
    <t>016 и део 019</t>
  </si>
  <si>
    <t>II. НЕКРЕТНИНЕ, ПОСТРОJEЊА И ОПРЕМА (0011 + 0012 + 0013 + 0014 + 0015 + 0016 + 0017 + 0018)</t>
  </si>
  <si>
    <t>020, 021 и део 029</t>
  </si>
  <si>
    <t>022 и део 029</t>
  </si>
  <si>
    <t>023 и део 029</t>
  </si>
  <si>
    <t>024 и део 029</t>
  </si>
  <si>
    <t>025 и део 029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</si>
  <si>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</si>
  <si>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</si>
  <si>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</si>
  <si>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</si>
  <si>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</si>
  <si>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III. БИОЛОШКА СРЕДСТВА (0020 + 0021 + 0022 + 0023)</t>
  </si>
  <si>
    <t>030, 031 и део 039</t>
  </si>
  <si>
    <t>032 и део 039</t>
  </si>
  <si>
    <t>037 и део 039</t>
  </si>
  <si>
    <t>038 и део 039</t>
  </si>
  <si>
    <t>04. осим 047</t>
  </si>
  <si>
    <t>IV. ДУГОРОЧНИ ФИНАНСИЈСКИ ПЛАСМАНИ 0025 + 0026 + 0027 + 0028 + 0029 + 0030 + 0031 + 0032 + 0033)</t>
  </si>
  <si>
    <t>040 и део 049</t>
  </si>
  <si>
    <t>041 и део 049</t>
  </si>
  <si>
    <t>2. Учешћа у капиталу придружених правних лица и заједничким подухватима</t>
  </si>
  <si>
    <t>042 и део 049</t>
  </si>
  <si>
    <t>3. Учешћа у капиталу осталих правних лица и друге хартије од вредности расположиве за продају</t>
  </si>
  <si>
    <t>део 043, део 044 и део 049</t>
  </si>
  <si>
    <t>4. Дугорочни пласмани матичним и зависним правним лицима</t>
  </si>
  <si>
    <t>5. Дугорочни пласмани осталим повезаним правним лицима</t>
  </si>
  <si>
    <t>део 045 и део 049</t>
  </si>
  <si>
    <t>6. Дугорочни пласмани у земљи</t>
  </si>
  <si>
    <t>7. Дугорочни пласмани у иностранству</t>
  </si>
  <si>
    <t>046 и део 049</t>
  </si>
  <si>
    <t>8. Хартије од вредности које се држе до доспећа</t>
  </si>
  <si>
    <t>048 и део 049</t>
  </si>
  <si>
    <t>9. Остали дугорочни финансијски пласмани</t>
  </si>
  <si>
    <t>V. ДУГОРОЧНА ПОТРАЖИВАЊА (0035 + 0036 + 0037 + 0038 + 0039 + 0040 + 0041)</t>
  </si>
  <si>
    <t>050 и део 059</t>
  </si>
  <si>
    <t>1. Потраживања од матичног и зависних правних лица</t>
  </si>
  <si>
    <t>051 и део 059</t>
  </si>
  <si>
    <t>2. Потраживања од осталих повезаних лица</t>
  </si>
  <si>
    <t>052 и део 059</t>
  </si>
  <si>
    <t>3. Потраживања по основу продаје на робни кредит</t>
  </si>
  <si>
    <t>4. Потраживања за продају по уговорима о финансијском лизингу</t>
  </si>
  <si>
    <t>054 и део 059</t>
  </si>
  <si>
    <t>5. Потраживања по основу јемства</t>
  </si>
  <si>
    <t>055 и део 059</t>
  </si>
  <si>
    <t>6. Спорна и сумњива потраживања</t>
  </si>
  <si>
    <t>056 и део 059</t>
  </si>
  <si>
    <t>7. Остала дугорочна потраживања</t>
  </si>
  <si>
    <t>Г. ОБРТНА ИМОВИНА (0044 + 0051 + 0059 + 0060 + 0061 + 0062 + 0068 + 0069 + 0070)</t>
  </si>
  <si>
    <t>I. ЗАЛИХЕ (0045 + 0046 + 0047 + 0048 + 0049 + 0050)</t>
  </si>
  <si>
    <t>1. Материјал, резервни делови, алат и ситан инвентар</t>
  </si>
  <si>
    <t>5. Стална средства намењена продаји</t>
  </si>
  <si>
    <t>II. ПОТРАЖИВАЊА ПО ОСНОВУ ПРОДАЈЕ (0052 + 0053 + 0054 + 0055 + 0056 + 0057 + 0058)</t>
  </si>
  <si>
    <t>200 и део 209</t>
  </si>
  <si>
    <t>1. Купци у земљи – матична и зависна правна лица</t>
  </si>
  <si>
    <t>201 и део 209</t>
  </si>
  <si>
    <t>202 и део 209</t>
  </si>
  <si>
    <t>3. Купци у земљи – остала повезана правна лица</t>
  </si>
  <si>
    <t>203 и део 209</t>
  </si>
  <si>
    <t>4. Купци у иностранству – остала повезана правна лица</t>
  </si>
  <si>
    <t>204 и део 209</t>
  </si>
  <si>
    <t>5. Купци у земљи</t>
  </si>
  <si>
    <t>205 и део 209</t>
  </si>
  <si>
    <t>6. Купци у иностранству</t>
  </si>
  <si>
    <t>206 и део 209</t>
  </si>
  <si>
    <t>7. Остала потраживања по основу продаје</t>
  </si>
  <si>
    <t>III. ПОТРАЖИВАЊА ИЗ СПЕЦИФИЧНИХ ПОСЛОВА</t>
  </si>
  <si>
    <t>IV. ДРУГА ПОТРАЖИВАЊА</t>
  </si>
  <si>
    <t>V. ФИНАНСИЈСКА СРЕДСТВА КОЈА СЕ ВРЕДНУЈУ ПО ФЕР ВРЕДНОСТИ КРОЗ БИЛАНС УСПЕХА</t>
  </si>
  <si>
    <t>23 осим 236 и 237</t>
  </si>
  <si>
    <t>VI. КРАТКОРОЧНИ ФИНАНСИЈСКИ ПЛАСМАНИ (0063 + 0064 + 0065 + 0066 + 0067)</t>
  </si>
  <si>
    <t>230 и део 239</t>
  </si>
  <si>
    <t>1. Краткорочни кредити и пласмани – матична и зависна правна лица</t>
  </si>
  <si>
    <t>231 и део 239</t>
  </si>
  <si>
    <t>2. Краткорочни кредити и пласмани – остала повезана правна лица</t>
  </si>
  <si>
    <t>232 и део 239</t>
  </si>
  <si>
    <t>3. Краткорочни кредити и зајмови у земљи</t>
  </si>
  <si>
    <t>233 и део 239</t>
  </si>
  <si>
    <t>4. Краткорочни кредити и зајмови у иностранству</t>
  </si>
  <si>
    <t>234, 235, 238 и део 239</t>
  </si>
  <si>
    <t>5. Остали краткорочни финансијски пласмани</t>
  </si>
  <si>
    <t>VII. ГОТОВИНСКИ ЕКВИВАЛЕНТИ И ГОТОВИНА</t>
  </si>
  <si>
    <t>VIII. ПОРЕЗ НА ДОДАТУ ВРЕДНОСТ</t>
  </si>
  <si>
    <t>28 осим 288</t>
  </si>
  <si>
    <t>IX. АКТИВНА ВРЕМЕНСКА РАЗГРАНИЧЕЊА</t>
  </si>
  <si>
    <t>Д. УКУПНА АКТИВА = ПОСЛОВНА ИМОВИНА (0001 + 0002 + 0042 + 0043)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</si>
  <si>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</si>
  <si>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</si>
  <si>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</si>
  <si>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</si>
  <si>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0403</t>
  </si>
  <si>
    <t>2. Удели друштава с ограниченом одговорношћу</t>
  </si>
  <si>
    <t>0404</t>
  </si>
  <si>
    <t>0405</t>
  </si>
  <si>
    <t>0406</t>
  </si>
  <si>
    <t>0407</t>
  </si>
  <si>
    <t>0408</t>
  </si>
  <si>
    <t>0409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</si>
  <si>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</si>
  <si>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</si>
  <si>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</si>
  <si>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</si>
  <si>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</si>
  <si>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</si>
  <si>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</si>
  <si>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</si>
  <si>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</si>
  <si>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</si>
  <si>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</si>
  <si>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</si>
  <si>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</si>
  <si>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</si>
  <si>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</si>
  <si>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</si>
  <si>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</si>
  <si>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</si>
  <si>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</si>
  <si>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</si>
  <si>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</si>
  <si>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</si>
  <si>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</si>
  <si>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</si>
  <si>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</si>
  <si>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</si>
  <si>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</si>
  <si>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</si>
  <si>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</si>
  <si>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</si>
  <si>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</si>
  <si>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0426</t>
  </si>
  <si>
    <t>2. Резервисања за трошкове обнављања природних богатстава</t>
  </si>
  <si>
    <t>0427</t>
  </si>
  <si>
    <t>0428</t>
  </si>
  <si>
    <t>0429</t>
  </si>
  <si>
    <t>5. Резервисања за трошкове судских спорова</t>
  </si>
  <si>
    <t>0430</t>
  </si>
  <si>
    <t>0431</t>
  </si>
  <si>
    <t>II. ДУГОРОЧНЕ ОБАВЕЗЕ (0433 + 0434 + 0435 + 0436 + 0437 + 0438 + 0439 + 0440)</t>
  </si>
  <si>
    <t>0432</t>
  </si>
  <si>
    <t>0433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</si>
  <si>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</si>
  <si>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</si>
  <si>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</si>
  <si>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</si>
  <si>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</si>
  <si>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</si>
  <si>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</si>
  <si>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</si>
  <si>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</si>
  <si>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</si>
  <si>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</si>
  <si>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</si>
  <si>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</si>
  <si>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</si>
  <si>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</si>
  <si>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</si>
  <si>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</si>
  <si>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</si>
  <si>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</si>
  <si>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</si>
  <si>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</si>
  <si>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</si>
  <si>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</si>
  <si>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</si>
  <si>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</si>
  <si>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</si>
  <si>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</si>
  <si>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</si>
  <si>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</si>
  <si>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</si>
  <si>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</si>
  <si>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</si>
  <si>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</si>
  <si>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</si>
  <si>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</si>
  <si>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</si>
  <si>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</si>
  <si>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</si>
  <si>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</si>
  <si>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</si>
  <si>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</si>
  <si>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</si>
  <si>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</si>
  <si>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</si>
  <si>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</si>
  <si>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</si>
  <si>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</si>
  <si>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</si>
  <si>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</si>
  <si>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</si>
  <si>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</si>
  <si>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</si>
  <si>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</si>
  <si>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</si>
  <si>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</si>
  <si>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</si>
  <si>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</si>
  <si>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</si>
  <si>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</si>
  <si>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</si>
  <si>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</si>
  <si>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</si>
  <si>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</si>
  <si>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</si>
  <si>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</si>
  <si>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</si>
  <si>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 xml:space="preserve">Маса зарада </t>
  </si>
  <si>
    <t>СТАРОЗАПОСЛЕНИ*</t>
  </si>
  <si>
    <t>у 000 динара</t>
  </si>
  <si>
    <t>Структура по полу</t>
  </si>
  <si>
    <t>23</t>
  </si>
  <si>
    <t>Накнаде члановима Комисије за ревизију</t>
  </si>
  <si>
    <t>Накнада председника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</si>
  <si>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</si>
  <si>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</si>
  <si>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</si>
  <si>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</si>
  <si>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УКУПНО:</t>
  </si>
  <si>
    <t>Број прималаца накнаде по уговору о привременим и повременим пословима*</t>
  </si>
  <si>
    <t>Број прималаца накнаде по уговору о делу*</t>
  </si>
  <si>
    <t>СУБВЕНЦИЈЕ И ОСТАЛИ ПРИХОДИ ИЗ БУЏЕТА</t>
  </si>
  <si>
    <t>Приход</t>
  </si>
  <si>
    <t>Пренето из буџета</t>
  </si>
  <si>
    <t xml:space="preserve">Неутрошено </t>
  </si>
  <si>
    <t>4 (2-3)</t>
  </si>
  <si>
    <t>Субвенције</t>
  </si>
  <si>
    <t>Остали приходи из буџета*</t>
  </si>
  <si>
    <t>01.01. до 31.03.</t>
  </si>
  <si>
    <t>01.01. до 30.06.</t>
  </si>
  <si>
    <t>01.01. до 30.09.</t>
  </si>
  <si>
    <t>01.01. до 31.12.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</si>
  <si>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сл).</t>
  </si>
  <si>
    <t>Број прималаца накнаде по основу осталих уговора*</t>
  </si>
  <si>
    <t>Број прималаца накнаде по ауторским уговорима*</t>
  </si>
  <si>
    <t xml:space="preserve">** позиције од 5 до 28 које се исказују у новчаним јединицама приказати у бруто износу </t>
  </si>
  <si>
    <t>Број чланова Комисије за ревизију*</t>
  </si>
  <si>
    <t>Број чланова скупштине*</t>
  </si>
  <si>
    <t xml:space="preserve">* број запослених/прималаца/чланова последњег дана извештајног периода </t>
  </si>
  <si>
    <t>Структура по времену у радном односу</t>
  </si>
  <si>
    <t>Накнаде Надзорног одбора / Скупштине у нето износу</t>
  </si>
  <si>
    <t>Месец</t>
  </si>
  <si>
    <t>Накнаде Надзорног одбора / Скупштине у бруто износу</t>
  </si>
  <si>
    <t>Накнада члана</t>
  </si>
  <si>
    <t>Број чланова</t>
  </si>
  <si>
    <t xml:space="preserve">Укупан износ </t>
  </si>
  <si>
    <t>1+(2*3)</t>
  </si>
  <si>
    <t>Уплата у буџет</t>
  </si>
  <si>
    <t>Накнаде Комисије за ревизију у нето износу</t>
  </si>
  <si>
    <t>Накнаде Комисије за ревизију у бруто износу</t>
  </si>
  <si>
    <t>Укупно:</t>
  </si>
  <si>
    <t>Структура финансирања</t>
  </si>
  <si>
    <t>Износ према
 извору финансирања</t>
  </si>
  <si>
    <t>Просечна зарада</t>
  </si>
  <si>
    <t xml:space="preserve">30 до 40  </t>
  </si>
  <si>
    <t>Мушки</t>
  </si>
  <si>
    <t>Женски</t>
  </si>
  <si>
    <t>Р.бр.</t>
  </si>
  <si>
    <r>
      <t>Г. СВЕГА ПРИЛИВ ГОТОВИНЕ</t>
    </r>
    <r>
      <rPr>
        <sz val="12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</si>
  <si>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2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</si>
  <si>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2"/>
        <color indexed="8"/>
        <rFont val="Times New Roman"/>
        <family val="1"/>
      </rPr>
      <t> (3040 – 3041)</t>
    </r>
  </si>
  <si>
    <r>
      <t>Е. НЕТО ОДЛИВ ГОТОВИНЕ</t>
    </r>
    <r>
      <rPr>
        <sz val="12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</si>
  <si>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2"/>
        <color indexed="8"/>
        <rFont val="Times New Roman"/>
        <family val="1"/>
      </rPr>
      <t>(3042 – 3043 + 3044 + 3045 – 3046)</t>
    </r>
  </si>
  <si>
    <t>Група рачуна, рачун</t>
  </si>
  <si>
    <t>AOП</t>
  </si>
  <si>
    <t>I. ФИНАНСИЈСКИ РАСХОДИ ИЗ ОДНОСА СА ПОВЕЗАНИМ ПРАВНИМ ЛИЦИМА И ОСТАЛИ ФИНАНСИЈСКИ РАСХОДИ (1042 + 1043 + 1044 + 1045)</t>
  </si>
  <si>
    <t>С. НЕТО ДОБИТАК (1058 – 1059 – 1060 – 1061 + 1062 - 1063)</t>
  </si>
  <si>
    <t>Т. НЕТО ГУБИТАК (1059 – 1058 + 1060 + 1061 – 1062 + 1063)</t>
  </si>
  <si>
    <t>III. НЕТО ГУБИТАК  КОЈИ ПРИПАДА МАЊИНСКИМ УЛАГАЧИМА</t>
  </si>
  <si>
    <t>IV. НЕТО ГУБИТАК  КОЈИ ПРИПАДА ВЕЋИНСКОМ ВЛАСНИКУ</t>
  </si>
  <si>
    <t>V. ЗАРАДА ПО АКЦИЈИ</t>
  </si>
  <si>
    <t>П О З И Ц И Ј А</t>
  </si>
  <si>
    <t>053 и део 059</t>
  </si>
  <si>
    <t xml:space="preserve">КРЕДИТНА ЗАДУЖЕНОСТ </t>
  </si>
  <si>
    <t>Кредитор</t>
  </si>
  <si>
    <t>Назив кредита / Пројекта</t>
  </si>
  <si>
    <t>Оригинална валута</t>
  </si>
  <si>
    <t>Гаранција државе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</si>
  <si>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</si>
  <si>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</si>
  <si>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</si>
  <si>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</si>
  <si>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</si>
  <si>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</si>
  <si>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>Да/Не</t>
  </si>
  <si>
    <t>Укупно главница</t>
  </si>
  <si>
    <t>Укупно камата</t>
  </si>
  <si>
    <t>Домаћи кредитор</t>
  </si>
  <si>
    <t xml:space="preserve">   ...................</t>
  </si>
  <si>
    <t>Страни кредитор</t>
  </si>
  <si>
    <t>Укупно кредитно задужење</t>
  </si>
  <si>
    <t>од чега за ликвидност</t>
  </si>
  <si>
    <t>од чега за капиталне пројекте</t>
  </si>
  <si>
    <t>Укупно услуге:</t>
  </si>
  <si>
    <t>Укупно радови:</t>
  </si>
  <si>
    <t>Укупно добра:</t>
  </si>
  <si>
    <t>у 000  динара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</si>
  <si>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</si>
  <si>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</si>
  <si>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</si>
  <si>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</si>
  <si>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</si>
  <si>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</si>
  <si>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</si>
  <si>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</si>
  <si>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</si>
  <si>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</si>
  <si>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</si>
  <si>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</si>
  <si>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</si>
  <si>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</si>
  <si>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</si>
  <si>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</si>
  <si>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</si>
  <si>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</si>
  <si>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</si>
  <si>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</si>
  <si>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</si>
  <si>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</si>
  <si>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</si>
  <si>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</si>
  <si>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</si>
  <si>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</si>
  <si>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</si>
  <si>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</si>
  <si>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</si>
  <si>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</si>
  <si>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</si>
  <si>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</si>
  <si>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</si>
  <si>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</si>
  <si>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</si>
  <si>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</si>
  <si>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</si>
  <si>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</si>
  <si>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</si>
  <si>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</si>
  <si>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</si>
  <si>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</si>
  <si>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</si>
  <si>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</si>
  <si>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</si>
  <si>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</si>
  <si>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</si>
  <si>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</si>
  <si>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</si>
  <si>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</si>
  <si>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</si>
  <si>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</si>
  <si>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</si>
  <si>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</si>
  <si>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</si>
  <si>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</si>
  <si>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</si>
  <si>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</si>
  <si>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</si>
  <si>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</si>
  <si>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</si>
  <si>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</si>
  <si>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</si>
  <si>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</si>
  <si>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</si>
  <si>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</si>
  <si>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</si>
  <si>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</si>
  <si>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</si>
  <si>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</si>
  <si>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</si>
  <si>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</si>
  <si>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Број чланова надзорног одбора*</t>
  </si>
  <si>
    <t>Накнаде члановима надзорног одбора</t>
  </si>
  <si>
    <t>Број извршилаца</t>
  </si>
  <si>
    <t>…</t>
  </si>
  <si>
    <t xml:space="preserve">Преко 60 </t>
  </si>
  <si>
    <t xml:space="preserve">* исплата са проценом до краја године </t>
  </si>
  <si>
    <t>СТАРОЗАПОСЛЕНИ**</t>
  </si>
  <si>
    <t>УКУПНО = ДОБРА + УСЛУГЕ+РАДОВИ</t>
  </si>
  <si>
    <t>Прилог 3а</t>
  </si>
  <si>
    <t>Прилог 3б</t>
  </si>
  <si>
    <t>Прилог 9а</t>
  </si>
  <si>
    <t xml:space="preserve"> </t>
  </si>
  <si>
    <t>Запослени</t>
  </si>
  <si>
    <t>Надзорни одбор/Скупштина</t>
  </si>
  <si>
    <t>П О З И Ц И  Ј А</t>
  </si>
  <si>
    <t>2. Купци у иностранству – матична и зависна правна лица</t>
  </si>
  <si>
    <t>Прилог 13.</t>
  </si>
  <si>
    <t>Прилог 14.</t>
  </si>
  <si>
    <t>Средства буџета  (по контима)</t>
  </si>
  <si>
    <t>Прилог 15.</t>
  </si>
  <si>
    <t>Прилог 12.</t>
  </si>
  <si>
    <t>Прилог 11.</t>
  </si>
  <si>
    <t>Прилог 9.</t>
  </si>
  <si>
    <t>Прилог 7.</t>
  </si>
  <si>
    <t>Прилог 6.</t>
  </si>
  <si>
    <t>Прилог 5.</t>
  </si>
  <si>
    <t>Прилог 4.</t>
  </si>
  <si>
    <t>Прилог 3.</t>
  </si>
  <si>
    <t>Број на дан 31.12.2020.</t>
  </si>
  <si>
    <t>Број запослених 31.12.2020.</t>
  </si>
  <si>
    <t>Исплата по месецима  2019.</t>
  </si>
  <si>
    <t>План по месецима  2020.</t>
  </si>
  <si>
    <t>Број прималаца отпремнине</t>
  </si>
  <si>
    <t>29</t>
  </si>
  <si>
    <t>⃰ ⃰ Закон о привременом уређивању основица за обрачун и исплату плата, односно зарада и других сталних примања код корисника јавних средстава</t>
  </si>
  <si>
    <t xml:space="preserve"> Исплаћен Бруто 2 у 2019. години </t>
  </si>
  <si>
    <t xml:space="preserve">Износ уплате у буџет у 2019. години </t>
  </si>
  <si>
    <r>
      <t xml:space="preserve">          Планиран Бруто 2             у 2020. години
пре примене закона </t>
    </r>
    <r>
      <rPr>
        <b/>
        <sz val="12"/>
        <color indexed="8"/>
        <rFont val="Arial"/>
        <family val="2"/>
      </rPr>
      <t>⃰⃰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Arial"/>
        <family val="2"/>
      </rPr>
      <t>⃰</t>
    </r>
  </si>
  <si>
    <r>
      <t xml:space="preserve">Планиран Бруто 2 
  у 2020. години 
после примене закона </t>
    </r>
    <r>
      <rPr>
        <b/>
        <sz val="12"/>
        <color indexed="8"/>
        <rFont val="Arial"/>
        <family val="2"/>
      </rPr>
      <t>⃰ ⃰</t>
    </r>
  </si>
  <si>
    <t xml:space="preserve"> Планирани износ уплате у буџет у 2020. години </t>
  </si>
  <si>
    <t>ПЛАН ОБРАЧУНА И ИСПЛАТЕ ЗАРАДА И УПЛАТА У БУЏЕТ ЗА 2020. ГОДИНУ</t>
  </si>
  <si>
    <t>(3-4)</t>
  </si>
  <si>
    <t>Надзорни одбор / Скупштина - реализација 2019. година</t>
  </si>
  <si>
    <t>Надзорни одбор / Скупштина - план 2020. година</t>
  </si>
  <si>
    <t>Комисија за ревизију - реализација 2019. година</t>
  </si>
  <si>
    <t>Комисија за ревизију - план 2020. година</t>
  </si>
  <si>
    <t>Стање кредитне задужености у оригиналној валути
на дан 31.12.2020. године</t>
  </si>
  <si>
    <t>ПЛАНИРАНА ФИНАНСИЈСКА СРЕДСТВА ЗА НАБАВКУ ДОБАРА, РАДОВА И УСЛУГА</t>
  </si>
  <si>
    <t xml:space="preserve">ПЛАН ИНВЕСТИЦИЈА </t>
  </si>
  <si>
    <t>Назив инвестиције</t>
  </si>
  <si>
    <t>Укупно инвестиције</t>
  </si>
  <si>
    <t xml:space="preserve">План 2022. година                 </t>
  </si>
  <si>
    <t xml:space="preserve">План  </t>
  </si>
  <si>
    <t>*старозапослени у 2020. години су они запослени који су били у радном односу у предузећу у децембру 2019. године</t>
  </si>
  <si>
    <t>Нето</t>
  </si>
  <si>
    <t>Прилог 9б</t>
  </si>
  <si>
    <t>2020. година</t>
  </si>
  <si>
    <t>Износ неутрошених средстава из ранијих година   (у односу на претходну)</t>
  </si>
  <si>
    <t>Реализовано (процена)</t>
  </si>
  <si>
    <t>Прилог 8</t>
  </si>
  <si>
    <t>Сектор / Организациона јединица</t>
  </si>
  <si>
    <t>Реализација (процена)</t>
  </si>
  <si>
    <t>Број прималаца јубиларних награда</t>
  </si>
  <si>
    <t>Бруто 1</t>
  </si>
  <si>
    <t>Запослени без пословодства</t>
  </si>
  <si>
    <t>Најнижа зарада</t>
  </si>
  <si>
    <t>Највиша зарада</t>
  </si>
  <si>
    <t>Пословодство</t>
  </si>
  <si>
    <t>Распон исплаћених и планираних зарада</t>
  </si>
  <si>
    <t>пензија</t>
  </si>
  <si>
    <t>Правна и општа служба</t>
  </si>
  <si>
    <t>Служба набавке и магацина</t>
  </si>
  <si>
    <t>РЈ Информатичари</t>
  </si>
  <si>
    <t>Фабрика воде у Ковину и објекти за прераду и дистрибуцију воде у насењеним местима</t>
  </si>
  <si>
    <t>Технички сектор</t>
  </si>
  <si>
    <t>РЈ за одржавање постојећих и изградњу нових водоводних, канализационих мрежа и димњака</t>
  </si>
  <si>
    <t>Служба за остале комуналне делатности</t>
  </si>
  <si>
    <t>Комунални отпад у Ковину и насељеним местима</t>
  </si>
  <si>
    <t>Чистоћа, зеленило и зимска служба у Ковину и насељеним местима</t>
  </si>
  <si>
    <t>Службе катастра гробља и погребних услуга у Ковину и насељеним местима</t>
  </si>
  <si>
    <t>РЈ Одржавање пумпних постројења на водоводним и канализационим објектима</t>
  </si>
  <si>
    <t>Служба инкасаната и пијаца у Ковину и насељеним местима</t>
  </si>
  <si>
    <t>Финансијско- рачуноводствена служба и наплате</t>
  </si>
  <si>
    <t>РЈ Грађевинска оператива</t>
  </si>
  <si>
    <t>РЈ Механизација, срвисна служба и бравари</t>
  </si>
  <si>
    <t>Зоохигијенска служба</t>
  </si>
  <si>
    <t>РЈ за производњу биодизела</t>
  </si>
  <si>
    <t>NAPOMENA:NEMA KREDITNE ZADUŽENOSTI.</t>
  </si>
  <si>
    <t>ПУМПЕ (бунарске, центрифугалне, фекалне )</t>
  </si>
  <si>
    <t>СИСТЕМ ЗА ВИДЕО НАДЗОР</t>
  </si>
  <si>
    <t>РЕГИСТАР КАСЕ</t>
  </si>
  <si>
    <t>РУЧНЕ КОСАЧИЦЕ</t>
  </si>
  <si>
    <t>РАЗНИ НАМЕШТАЈ И ОПРЕМА</t>
  </si>
  <si>
    <t>КОНТЕЈНЕРИ</t>
  </si>
  <si>
    <t>ИМПУЛСИВНИ ВОДОМЕРИ</t>
  </si>
  <si>
    <t>УПС</t>
  </si>
  <si>
    <t>ПРОГРАМСКИ ПАКЕТИ И ИНФОРМАЦИОНИ СИСТЕМИ</t>
  </si>
  <si>
    <t>ПУМПЕ ( дозир, муљне )</t>
  </si>
  <si>
    <t>ПРИКОЛИЦЕ ЗА ПСЕ</t>
  </si>
  <si>
    <t>МЕКИ УПУШТАЧИ, ТРАНСМИТЕРИ</t>
  </si>
  <si>
    <t>РАДОВИ НА ИНСТАЛАЦИЈИ ВЕНТИЛАЦИЈЕ И КЛИМАТИЗАЦИЈЕ</t>
  </si>
  <si>
    <t>РАДОВИ НА ГРАЂЕВИНСКИМ ИНСТАЛАЦИЈАМА И ОБЈЕКТИМА ( кров за водовод, постављање бехатон стазе, остали радови на грађ.објектима )</t>
  </si>
  <si>
    <t>2015</t>
  </si>
  <si>
    <t>Основна средства - добра</t>
  </si>
  <si>
    <t>Програмски пакети</t>
  </si>
  <si>
    <t>Погребна роба</t>
  </si>
  <si>
    <t>Матријал за израду</t>
  </si>
  <si>
    <t>Резервни делови</t>
  </si>
  <si>
    <t>ХТЗ опрема и ситан инвентар</t>
  </si>
  <si>
    <t>Гуме</t>
  </si>
  <si>
    <t>Канцеларијски материјал</t>
  </si>
  <si>
    <t>Гориво</t>
  </si>
  <si>
    <t>10.</t>
  </si>
  <si>
    <t>Електрична енергија</t>
  </si>
  <si>
    <t>11.</t>
  </si>
  <si>
    <t>Новине, ревије, публикације…</t>
  </si>
  <si>
    <t>Услуге осигурања</t>
  </si>
  <si>
    <t>Телекомуникационе услуге</t>
  </si>
  <si>
    <t>Трошкови одржавања основних сред.</t>
  </si>
  <si>
    <t>Нематеријални трошкови</t>
  </si>
  <si>
    <t>Трошкови непроизводних услуга</t>
  </si>
  <si>
    <t>Услуге хотела, ресторана, трговине</t>
  </si>
  <si>
    <t>Трошкови грејања</t>
  </si>
  <si>
    <t>Услуге друмског превоза</t>
  </si>
  <si>
    <t>Услуге интернета</t>
  </si>
  <si>
    <t>12.</t>
  </si>
  <si>
    <t>Изнајмљивање, закуп</t>
  </si>
  <si>
    <t>13.</t>
  </si>
  <si>
    <t>Услуге рекламирања</t>
  </si>
  <si>
    <t>14.</t>
  </si>
  <si>
    <t>Банкарске услуге</t>
  </si>
  <si>
    <t>15.</t>
  </si>
  <si>
    <t>Поштанске услуге</t>
  </si>
  <si>
    <t>16.</t>
  </si>
  <si>
    <t>Услуге техничког прегледа возила</t>
  </si>
  <si>
    <t>17.</t>
  </si>
  <si>
    <t>Услуге оглашавања и маркетинга</t>
  </si>
  <si>
    <t>18.</t>
  </si>
  <si>
    <t>Уговор о делу</t>
  </si>
  <si>
    <t>19.</t>
  </si>
  <si>
    <t>Привремено повремени послови</t>
  </si>
  <si>
    <t>20.</t>
  </si>
  <si>
    <t>Услуге извршитеља</t>
  </si>
  <si>
    <t>100</t>
  </si>
  <si>
    <t>200</t>
  </si>
  <si>
    <t>300</t>
  </si>
  <si>
    <t xml:space="preserve">НАПОМЕНА: Број систематизованих радних места представља назив радног места и мањи је  у односу на  број извршилаца, јер постоји већи број изврши- </t>
  </si>
  <si>
    <t>лаца по једном радном месту (нпр: водоинсталатери, инкасанти, референти наплате, радници на смећу итд )</t>
  </si>
  <si>
    <t>МОТОР СА МЕЊАЧЕМ (набавка и уградња)</t>
  </si>
  <si>
    <t>ГЕНЕРАЛНИ СЕРВИС -РЕМОНТ КАМИОНА СМЕЋАРА ФАП 1823</t>
  </si>
  <si>
    <t>КАМИОН СМЕЋАР</t>
  </si>
  <si>
    <t>СИСТЕМ ЗА КОНТРОЛУ ПРИСТУПА И ЕВИДЕНЦИЈУ РАДНОГ ВРЕМЕНА</t>
  </si>
  <si>
    <t>Број на дан 31.12.2021.</t>
  </si>
  <si>
    <t>Број запослених 31.12.2021.</t>
  </si>
  <si>
    <t>Одлив кадрова у периоду 
01.01.-31.03.2021.</t>
  </si>
  <si>
    <t>Пријем кадрова у периоду 
01.01.-31.03.2021.</t>
  </si>
  <si>
    <t>по добијању сагласности за запошљавање, на основу захтева</t>
  </si>
  <si>
    <t>по чл.37.Закона о раду</t>
  </si>
  <si>
    <t>Стање на дан 30.06.2021. године</t>
  </si>
  <si>
    <t>Одлив кадрова у периоду 
01.07.-30.09.2021.</t>
  </si>
  <si>
    <t>Пријем кадрова у периоду 
01.07.-30.09.2021.</t>
  </si>
  <si>
    <t>Стање на дан 31.03.2021. године</t>
  </si>
  <si>
    <t>Одлив кадрова у периоду 
01.04.-30.06.2021.</t>
  </si>
  <si>
    <t>Стање на дан 30.09.2021. године</t>
  </si>
  <si>
    <t>Пријем кадрова у периоду 
01.04.-30.06.2021.</t>
  </si>
  <si>
    <t>Одлив кадрова у периоду 
01.10.-31.12.2021.</t>
  </si>
  <si>
    <t>Пријем кадрова у периоду 
01.10.-31.12.2021.</t>
  </si>
  <si>
    <t>Стање на дан 31.12.2021. године</t>
  </si>
  <si>
    <t xml:space="preserve"> 01.01-31.12.2020. године</t>
  </si>
  <si>
    <t>План за период 01.01-31.12.2021. године</t>
  </si>
  <si>
    <t>План
01.01-31.03.2021.</t>
  </si>
  <si>
    <t>План
01.01-30.06.2021.</t>
  </si>
  <si>
    <t>План
01.01-30.09.2021.</t>
  </si>
  <si>
    <t>План 
01.01-31.12.2021.</t>
  </si>
  <si>
    <t xml:space="preserve">План 
01.01-31.12.2020. </t>
  </si>
  <si>
    <t>500</t>
  </si>
  <si>
    <t xml:space="preserve">         РАЧУНАРСКА ОПРЕМА    (монитори, рачунари,штамшачи,скенери )</t>
  </si>
  <si>
    <t>2021</t>
  </si>
  <si>
    <t>План 2021. година</t>
  </si>
  <si>
    <t xml:space="preserve">План 2023. година                 </t>
  </si>
  <si>
    <t>Реализовано закључно са 31.12.2020. године</t>
  </si>
  <si>
    <t>РАЗНА ОПРЕМА</t>
  </si>
  <si>
    <t>БИЛАНС УСПЕХА за период 01.01 - 31.12.2021. године</t>
  </si>
  <si>
    <t xml:space="preserve">Реализација (процена) 
01.01-31.12.2020. </t>
  </si>
  <si>
    <t>Исплаћена маса за зараде, број запослених и просечна зарада по месецима за 2020. годину*- Бруто 1</t>
  </si>
  <si>
    <t xml:space="preserve">Планирана маса за зараде, број запослених и просечна зарада по месецима за 2021. годину - Бруто 1 </t>
  </si>
  <si>
    <t>** старозапослени у 2020. години су они запослени који су били у радном односу у децембру 2019. године</t>
  </si>
  <si>
    <t>Планирана маса за зараде увећана за доприносе на зараде, број запослених и просечна зарада по месецима за 2021. годину - Бруто 2</t>
  </si>
  <si>
    <t>Стање кредитне задужености у динарима
на дан 31.12.2020
године</t>
  </si>
  <si>
    <t xml:space="preserve"> План плаћања по кредиту за 2021. годину  у динарима</t>
  </si>
  <si>
    <t>Стање кредитне задужености у оригиналној валути
на дан 31.12.2021. године</t>
  </si>
  <si>
    <t>Стање кредитне задужености у динарима
на дан 31.12.2021. године</t>
  </si>
  <si>
    <t>Реализација (процена) у 2020. години</t>
  </si>
  <si>
    <t>Генерални сервис-ремонт камионасмећара ФАП 1823</t>
  </si>
  <si>
    <t>Услуга набавке и уградње мотора са мењачњм</t>
  </si>
  <si>
    <t>Трошкови  радова на одржавању ОС</t>
  </si>
  <si>
    <t>Радови на инсталацији , вентилацији и климатизацији</t>
  </si>
  <si>
    <t>Радови на грађ.инсталацијама и објектима</t>
  </si>
  <si>
    <t>Исплаћена у 2020. години</t>
  </si>
  <si>
    <t>Планирана у 2021. години</t>
  </si>
  <si>
    <t>Надзорни одбор / Скупштина - реализација 2020. година</t>
  </si>
  <si>
    <t>Надзорни одбор / Скупштина - план 2021. година</t>
  </si>
  <si>
    <t>Број запослених по секторима / организационим јединицама на дан 31.12.2020. године</t>
  </si>
  <si>
    <t>Стање на дан 31.12.2020. године</t>
  </si>
  <si>
    <t>НЕМА ПЛАНИРАНИХ СУБВЕНЦИЈА ЗА 2021.ГОДИНУ</t>
  </si>
  <si>
    <t>БИЛАНС СТАЊА  на дан 31.12.2021. године</t>
  </si>
  <si>
    <t>План 31.03.2021.</t>
  </si>
  <si>
    <t>План 30.06.2021.</t>
  </si>
  <si>
    <t>План 30.09.2021.</t>
  </si>
  <si>
    <t>План 31.12.2021.</t>
  </si>
  <si>
    <t>КЛИМА УРЕЂАЈИ</t>
  </si>
  <si>
    <t>у периоду од 01.01. до 31.12.2021. године</t>
  </si>
  <si>
    <t>План 
01.01-31.03.2021.</t>
  </si>
  <si>
    <t>План 
01.01-30.09.2021.</t>
  </si>
  <si>
    <t>ПОЛОВНО СПЕЦИЈАЛИЗОВАНО ПОГРЕБНО ВОЗИЛО</t>
  </si>
  <si>
    <t>ПОЛОВНО ВОЗИЛО ЗА ПРЕВОЗ РОБЕ "PICK UP"</t>
  </si>
  <si>
    <t>ПОПРАВКА-РЕМОНТ БУЛДОЖЕРА ( LIEBHEER )</t>
  </si>
  <si>
    <t>РЕМОНТ НАДРГАДЊЕ КАМИОНА СМЕЋАРА ФАП 1822</t>
  </si>
  <si>
    <t>21.</t>
  </si>
  <si>
    <t>Поправка-ремонт булдожера Liebheer</t>
  </si>
  <si>
    <t>22.</t>
  </si>
  <si>
    <t>Ремонт надргардње камиона смећара ФАП 1822</t>
  </si>
  <si>
    <t>ПОЛОВНО СПЕЦИЈАЛНО ВОЗИЛО ЗА ОДВОЗ СМЕЋА-АУТОСМЕЋАР</t>
  </si>
</sst>
</file>

<file path=xl/styles.xml><?xml version="1.0" encoding="utf-8"?>
<styleSheet xmlns="http://schemas.openxmlformats.org/spreadsheetml/2006/main">
  <numFmts count="4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/"/>
    <numFmt numFmtId="193" formatCode="###########"/>
    <numFmt numFmtId="194" formatCode="[$-81A]d\.\ mmmm\ yyyy"/>
    <numFmt numFmtId="195" formatCode="#"/>
    <numFmt numFmtId="196" formatCode="[$-281A]d\.\ mmmm\ yyyy"/>
    <numFmt numFmtId="197" formatCode="[$-409]dddd\,\ mmmm\ dd\,\ yyyy"/>
    <numFmt numFmtId="198" formatCode="[$-409]h:mm:ss\ AM/PM"/>
    <numFmt numFmtId="199" formatCode="\+0%;\-0%;0%;"/>
    <numFmt numFmtId="200" formatCode="[$-241A]dddd\,\ dd\.\ mmmm\ yyyy\."/>
  </numFmts>
  <fonts count="9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i/>
      <sz val="11"/>
      <color indexed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4"/>
      <color indexed="8"/>
      <name val="Times New Roman"/>
      <family val="1"/>
    </font>
    <font>
      <sz val="20"/>
      <name val="Times New Roman"/>
      <family val="1"/>
    </font>
    <font>
      <sz val="20"/>
      <name val="Arial"/>
      <family val="2"/>
    </font>
    <font>
      <b/>
      <sz val="20"/>
      <name val="Times New Roman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10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0"/>
      <name val="Times New Roman"/>
      <family val="1"/>
    </font>
    <font>
      <sz val="10"/>
      <color theme="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 diagonalUp="1">
      <left style="medium"/>
      <right style="medium"/>
      <top style="medium"/>
      <bottom style="thin"/>
      <diagonal style="thin"/>
    </border>
    <border diagonalUp="1">
      <left style="medium"/>
      <right style="medium"/>
      <top style="thin"/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0" fillId="25" borderId="1" applyNumberFormat="0" applyFont="0" applyAlignment="0" applyProtection="0"/>
    <xf numFmtId="179" fontId="0" fillId="0" borderId="0" applyFont="0" applyFill="0" applyBorder="0" applyAlignment="0" applyProtection="0"/>
    <xf numFmtId="0" fontId="64" fillId="26" borderId="2" applyNumberFormat="0" applyAlignment="0" applyProtection="0"/>
    <xf numFmtId="0" fontId="65" fillId="27" borderId="0" applyNumberFormat="0" applyBorder="0" applyAlignment="0" applyProtection="0"/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6" fillId="28" borderId="3" applyNumberFormat="0" applyAlignment="0" applyProtection="0"/>
    <xf numFmtId="0" fontId="67" fillId="28" borderId="4" applyNumberFormat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0" fillId="0" borderId="0">
      <alignment/>
      <protection/>
    </xf>
    <xf numFmtId="0" fontId="62" fillId="0" borderId="0">
      <alignment/>
      <protection/>
    </xf>
    <xf numFmtId="0" fontId="74" fillId="0" borderId="8" applyNumberFormat="0" applyFill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31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1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62" fillId="0" borderId="0" xfId="56">
      <alignment/>
      <protection/>
    </xf>
    <xf numFmtId="0" fontId="7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/>
      <protection/>
    </xf>
    <xf numFmtId="0" fontId="20" fillId="0" borderId="0" xfId="0" applyFont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21" fillId="0" borderId="17" xfId="0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6" fillId="0" borderId="22" xfId="0" applyFont="1" applyBorder="1" applyAlignment="1">
      <alignment/>
    </xf>
    <xf numFmtId="0" fontId="16" fillId="0" borderId="22" xfId="0" applyFont="1" applyBorder="1" applyAlignment="1">
      <alignment/>
    </xf>
    <xf numFmtId="0" fontId="21" fillId="0" borderId="14" xfId="0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3" fontId="21" fillId="0" borderId="23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3" fontId="21" fillId="0" borderId="24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0" fontId="21" fillId="32" borderId="27" xfId="0" applyFont="1" applyFill="1" applyBorder="1" applyAlignment="1">
      <alignment horizontal="center" vertical="center" wrapText="1"/>
    </xf>
    <xf numFmtId="0" fontId="21" fillId="32" borderId="11" xfId="0" applyFont="1" applyFill="1" applyBorder="1" applyAlignment="1">
      <alignment horizontal="center" vertical="center" wrapText="1"/>
    </xf>
    <xf numFmtId="0" fontId="21" fillId="32" borderId="28" xfId="0" applyFont="1" applyFill="1" applyBorder="1" applyAlignment="1">
      <alignment horizontal="center" vertical="center" wrapText="1"/>
    </xf>
    <xf numFmtId="0" fontId="16" fillId="32" borderId="20" xfId="0" applyFont="1" applyFill="1" applyBorder="1" applyAlignment="1">
      <alignment horizontal="center" vertical="center" wrapText="1"/>
    </xf>
    <xf numFmtId="0" fontId="21" fillId="32" borderId="29" xfId="0" applyFont="1" applyFill="1" applyBorder="1" applyAlignment="1">
      <alignment horizontal="center" vertical="center" wrapText="1"/>
    </xf>
    <xf numFmtId="0" fontId="21" fillId="32" borderId="30" xfId="0" applyFont="1" applyFill="1" applyBorder="1" applyAlignment="1">
      <alignment horizontal="center" vertical="center" wrapText="1"/>
    </xf>
    <xf numFmtId="0" fontId="21" fillId="32" borderId="31" xfId="0" applyFont="1" applyFill="1" applyBorder="1" applyAlignment="1">
      <alignment horizontal="center" vertical="center" wrapText="1"/>
    </xf>
    <xf numFmtId="0" fontId="23" fillId="32" borderId="28" xfId="0" applyFont="1" applyFill="1" applyBorder="1" applyAlignment="1">
      <alignment horizontal="centerContinuous" vertical="center" wrapText="1"/>
    </xf>
    <xf numFmtId="0" fontId="16" fillId="32" borderId="25" xfId="0" applyFont="1" applyFill="1" applyBorder="1" applyAlignment="1">
      <alignment horizontal="center" vertical="center" wrapText="1"/>
    </xf>
    <xf numFmtId="0" fontId="23" fillId="32" borderId="31" xfId="0" applyFont="1" applyFill="1" applyBorder="1" applyAlignment="1">
      <alignment horizontal="centerContinuous" vertical="center" wrapText="1"/>
    </xf>
    <xf numFmtId="0" fontId="0" fillId="0" borderId="32" xfId="0" applyBorder="1" applyAlignment="1">
      <alignment/>
    </xf>
    <xf numFmtId="0" fontId="80" fillId="32" borderId="33" xfId="0" applyFont="1" applyFill="1" applyBorder="1" applyAlignment="1">
      <alignment horizontal="center" vertical="center"/>
    </xf>
    <xf numFmtId="0" fontId="80" fillId="32" borderId="30" xfId="0" applyFont="1" applyFill="1" applyBorder="1" applyAlignment="1">
      <alignment horizontal="center" vertical="center" wrapText="1"/>
    </xf>
    <xf numFmtId="0" fontId="80" fillId="32" borderId="31" xfId="0" applyFont="1" applyFill="1" applyBorder="1" applyAlignment="1">
      <alignment horizontal="center" vertical="center" wrapText="1"/>
    </xf>
    <xf numFmtId="0" fontId="81" fillId="32" borderId="33" xfId="0" applyFont="1" applyFill="1" applyBorder="1" applyAlignment="1">
      <alignment horizontal="center" vertical="center"/>
    </xf>
    <xf numFmtId="0" fontId="81" fillId="32" borderId="29" xfId="0" applyFont="1" applyFill="1" applyBorder="1" applyAlignment="1">
      <alignment horizontal="center" vertical="center"/>
    </xf>
    <xf numFmtId="0" fontId="81" fillId="32" borderId="30" xfId="0" applyFont="1" applyFill="1" applyBorder="1" applyAlignment="1">
      <alignment horizontal="center" vertical="center"/>
    </xf>
    <xf numFmtId="0" fontId="81" fillId="32" borderId="31" xfId="0" applyFont="1" applyFill="1" applyBorder="1" applyAlignment="1">
      <alignment horizontal="center" vertical="center"/>
    </xf>
    <xf numFmtId="0" fontId="2" fillId="32" borderId="34" xfId="0" applyFont="1" applyFill="1" applyBorder="1" applyAlignment="1">
      <alignment horizontal="center" vertical="center"/>
    </xf>
    <xf numFmtId="0" fontId="2" fillId="32" borderId="35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3" fontId="22" fillId="0" borderId="10" xfId="0" applyNumberFormat="1" applyFont="1" applyBorder="1" applyAlignment="1">
      <alignment horizontal="center" vertical="center"/>
    </xf>
    <xf numFmtId="3" fontId="22" fillId="0" borderId="18" xfId="0" applyNumberFormat="1" applyFont="1" applyBorder="1" applyAlignment="1">
      <alignment horizontal="center" vertical="center"/>
    </xf>
    <xf numFmtId="3" fontId="22" fillId="0" borderId="2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2" borderId="30" xfId="0" applyFont="1" applyFill="1" applyBorder="1" applyAlignment="1">
      <alignment horizontal="center" vertical="center" wrapText="1"/>
    </xf>
    <xf numFmtId="0" fontId="1" fillId="32" borderId="3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32" borderId="37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2" borderId="38" xfId="0" applyFont="1" applyFill="1" applyBorder="1" applyAlignment="1">
      <alignment horizontal="right" vertical="center" wrapText="1"/>
    </xf>
    <xf numFmtId="0" fontId="30" fillId="0" borderId="0" xfId="0" applyFont="1" applyAlignment="1">
      <alignment/>
    </xf>
    <xf numFmtId="0" fontId="82" fillId="0" borderId="0" xfId="0" applyFont="1" applyAlignment="1">
      <alignment/>
    </xf>
    <xf numFmtId="0" fontId="2" fillId="0" borderId="10" xfId="55" applyFont="1" applyBorder="1" applyAlignment="1">
      <alignment horizontal="left" vertical="center" wrapText="1"/>
      <protection/>
    </xf>
    <xf numFmtId="0" fontId="1" fillId="0" borderId="10" xfId="55" applyFont="1" applyBorder="1" applyAlignment="1">
      <alignment horizontal="left" vertical="center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8" fillId="0" borderId="0" xfId="0" applyFont="1" applyBorder="1" applyAlignment="1">
      <alignment horizont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49" fontId="1" fillId="0" borderId="23" xfId="55" applyNumberFormat="1" applyFont="1" applyBorder="1" applyAlignment="1">
      <alignment horizontal="center" vertical="center"/>
      <protection/>
    </xf>
    <xf numFmtId="49" fontId="1" fillId="0" borderId="23" xfId="55" applyNumberFormat="1" applyFont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1" fillId="0" borderId="10" xfId="55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left" vertical="center" wrapText="1"/>
    </xf>
    <xf numFmtId="0" fontId="2" fillId="32" borderId="39" xfId="0" applyFont="1" applyFill="1" applyBorder="1" applyAlignment="1">
      <alignment vertical="center" wrapText="1"/>
    </xf>
    <xf numFmtId="0" fontId="1" fillId="32" borderId="40" xfId="0" applyFont="1" applyFill="1" applyBorder="1" applyAlignment="1">
      <alignment horizontal="center" wrapText="1"/>
    </xf>
    <xf numFmtId="0" fontId="2" fillId="32" borderId="24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wrapText="1"/>
    </xf>
    <xf numFmtId="0" fontId="1" fillId="32" borderId="24" xfId="0" applyFont="1" applyFill="1" applyBorder="1" applyAlignment="1">
      <alignment horizontal="center" vertical="center"/>
    </xf>
    <xf numFmtId="0" fontId="83" fillId="0" borderId="23" xfId="0" applyFont="1" applyBorder="1" applyAlignment="1">
      <alignment vertical="center" wrapText="1"/>
    </xf>
    <xf numFmtId="0" fontId="84" fillId="0" borderId="23" xfId="0" applyFont="1" applyBorder="1" applyAlignment="1">
      <alignment vertical="center" wrapText="1"/>
    </xf>
    <xf numFmtId="0" fontId="83" fillId="0" borderId="24" xfId="0" applyFont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84" fillId="0" borderId="41" xfId="0" applyFont="1" applyBorder="1" applyAlignment="1">
      <alignment horizontal="center" vertical="center" wrapText="1"/>
    </xf>
    <xf numFmtId="0" fontId="84" fillId="0" borderId="4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32" borderId="44" xfId="0" applyFont="1" applyFill="1" applyBorder="1" applyAlignment="1">
      <alignment horizontal="center" vertical="center" wrapText="1"/>
    </xf>
    <xf numFmtId="0" fontId="2" fillId="32" borderId="4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32" xfId="0" applyFont="1" applyBorder="1" applyAlignment="1">
      <alignment/>
    </xf>
    <xf numFmtId="49" fontId="1" fillId="0" borderId="24" xfId="55" applyNumberFormat="1" applyFont="1" applyBorder="1" applyAlignment="1">
      <alignment horizontal="center" vertical="center"/>
      <protection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192" fontId="2" fillId="0" borderId="22" xfId="0" applyNumberFormat="1" applyFont="1" applyBorder="1" applyAlignment="1">
      <alignment horizontal="center" vertical="center" wrapText="1"/>
    </xf>
    <xf numFmtId="192" fontId="2" fillId="0" borderId="22" xfId="0" applyNumberFormat="1" applyFont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32" fillId="0" borderId="32" xfId="0" applyFont="1" applyBorder="1" applyAlignment="1">
      <alignment vertical="center"/>
    </xf>
    <xf numFmtId="49" fontId="1" fillId="33" borderId="23" xfId="55" applyNumberFormat="1" applyFont="1" applyFill="1" applyBorder="1" applyAlignment="1">
      <alignment horizontal="center" vertical="center"/>
      <protection/>
    </xf>
    <xf numFmtId="0" fontId="1" fillId="33" borderId="46" xfId="55" applyFont="1" applyFill="1" applyBorder="1" applyAlignment="1">
      <alignment horizontal="left" vertical="center" wrapText="1"/>
      <protection/>
    </xf>
    <xf numFmtId="49" fontId="1" fillId="33" borderId="46" xfId="55" applyNumberFormat="1" applyFont="1" applyFill="1" applyBorder="1" applyAlignment="1">
      <alignment horizontal="center" vertical="center" wrapText="1"/>
      <protection/>
    </xf>
    <xf numFmtId="0" fontId="1" fillId="33" borderId="46" xfId="55" applyFont="1" applyFill="1" applyBorder="1" applyAlignment="1">
      <alignment vertical="center"/>
      <protection/>
    </xf>
    <xf numFmtId="0" fontId="1" fillId="33" borderId="46" xfId="55" applyFont="1" applyFill="1" applyBorder="1" applyAlignment="1">
      <alignment vertical="center" wrapText="1"/>
      <protection/>
    </xf>
    <xf numFmtId="0" fontId="1" fillId="33" borderId="46" xfId="55" applyFont="1" applyFill="1" applyBorder="1" applyAlignment="1">
      <alignment horizontal="left" vertical="center"/>
      <protection/>
    </xf>
    <xf numFmtId="0" fontId="1" fillId="33" borderId="28" xfId="55" applyFont="1" applyFill="1" applyBorder="1" applyAlignment="1">
      <alignment horizontal="left" vertical="center" wrapText="1"/>
      <protection/>
    </xf>
    <xf numFmtId="49" fontId="1" fillId="33" borderId="14" xfId="55" applyNumberFormat="1" applyFont="1" applyFill="1" applyBorder="1" applyAlignment="1">
      <alignment horizontal="center" vertical="center"/>
      <protection/>
    </xf>
    <xf numFmtId="0" fontId="1" fillId="33" borderId="47" xfId="55" applyFont="1" applyFill="1" applyBorder="1" applyAlignment="1">
      <alignment horizontal="left" vertical="center" wrapText="1"/>
      <protection/>
    </xf>
    <xf numFmtId="0" fontId="0" fillId="0" borderId="32" xfId="0" applyFont="1" applyBorder="1" applyAlignment="1">
      <alignment/>
    </xf>
    <xf numFmtId="0" fontId="4" fillId="0" borderId="0" xfId="0" applyFont="1" applyAlignment="1">
      <alignment wrapText="1"/>
    </xf>
    <xf numFmtId="0" fontId="1" fillId="0" borderId="3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0" fillId="0" borderId="10" xfId="55" applyFont="1" applyBorder="1" applyAlignment="1">
      <alignment horizontal="left" vertical="center"/>
      <protection/>
    </xf>
    <xf numFmtId="0" fontId="30" fillId="0" borderId="0" xfId="0" applyFont="1" applyAlignment="1">
      <alignment vertical="top"/>
    </xf>
    <xf numFmtId="0" fontId="12" fillId="0" borderId="0" xfId="0" applyFont="1" applyAlignment="1">
      <alignment horizontal="right"/>
    </xf>
    <xf numFmtId="0" fontId="25" fillId="32" borderId="48" xfId="0" applyFont="1" applyFill="1" applyBorder="1" applyAlignment="1">
      <alignment horizontal="center" vertical="center"/>
    </xf>
    <xf numFmtId="0" fontId="25" fillId="32" borderId="49" xfId="0" applyFont="1" applyFill="1" applyBorder="1" applyAlignment="1">
      <alignment horizontal="center" vertical="center"/>
    </xf>
    <xf numFmtId="0" fontId="27" fillId="32" borderId="49" xfId="0" applyFont="1" applyFill="1" applyBorder="1" applyAlignment="1">
      <alignment horizontal="center" vertical="center"/>
    </xf>
    <xf numFmtId="0" fontId="27" fillId="32" borderId="5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32" borderId="51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1" fillId="0" borderId="39" xfId="0" applyFont="1" applyBorder="1" applyAlignment="1">
      <alignment horizontal="center" vertical="center" wrapText="1"/>
    </xf>
    <xf numFmtId="0" fontId="1" fillId="32" borderId="33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" fillId="32" borderId="29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32" fillId="0" borderId="10" xfId="0" applyNumberFormat="1" applyFont="1" applyBorder="1" applyAlignment="1">
      <alignment horizontal="center" vertical="center"/>
    </xf>
    <xf numFmtId="3" fontId="1" fillId="0" borderId="46" xfId="55" applyNumberFormat="1" applyFont="1" applyFill="1" applyBorder="1" applyAlignment="1">
      <alignment horizontal="center" vertical="center"/>
      <protection/>
    </xf>
    <xf numFmtId="3" fontId="85" fillId="0" borderId="14" xfId="56" applyNumberFormat="1" applyFont="1" applyBorder="1" applyAlignment="1">
      <alignment horizontal="center" vertical="center"/>
      <protection/>
    </xf>
    <xf numFmtId="3" fontId="85" fillId="0" borderId="23" xfId="56" applyNumberFormat="1" applyFont="1" applyBorder="1" applyAlignment="1">
      <alignment horizontal="center" vertical="center"/>
      <protection/>
    </xf>
    <xf numFmtId="3" fontId="85" fillId="0" borderId="24" xfId="56" applyNumberFormat="1" applyFont="1" applyBorder="1" applyAlignment="1">
      <alignment horizontal="center" vertical="center"/>
      <protection/>
    </xf>
    <xf numFmtId="3" fontId="85" fillId="0" borderId="12" xfId="56" applyNumberFormat="1" applyFont="1" applyBorder="1" applyAlignment="1">
      <alignment horizontal="center" vertical="center"/>
      <protection/>
    </xf>
    <xf numFmtId="3" fontId="85" fillId="0" borderId="10" xfId="56" applyNumberFormat="1" applyFont="1" applyBorder="1" applyAlignment="1">
      <alignment horizontal="center" vertical="center"/>
      <protection/>
    </xf>
    <xf numFmtId="3" fontId="85" fillId="0" borderId="11" xfId="56" applyNumberFormat="1" applyFont="1" applyBorder="1" applyAlignment="1">
      <alignment horizontal="center" vertical="center"/>
      <protection/>
    </xf>
    <xf numFmtId="3" fontId="85" fillId="32" borderId="45" xfId="56" applyNumberFormat="1" applyFont="1" applyFill="1" applyBorder="1" applyAlignment="1">
      <alignment horizontal="center" vertical="center"/>
      <protection/>
    </xf>
    <xf numFmtId="3" fontId="1" fillId="0" borderId="18" xfId="55" applyNumberFormat="1" applyFont="1" applyFill="1" applyBorder="1" applyAlignment="1">
      <alignment horizontal="center" vertical="center"/>
      <protection/>
    </xf>
    <xf numFmtId="3" fontId="21" fillId="0" borderId="47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3" fontId="16" fillId="0" borderId="47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16" fillId="0" borderId="46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3" fontId="16" fillId="0" borderId="28" xfId="0" applyNumberFormat="1" applyFont="1" applyBorder="1" applyAlignment="1">
      <alignment horizontal="center" vertical="center"/>
    </xf>
    <xf numFmtId="3" fontId="81" fillId="0" borderId="16" xfId="0" applyNumberFormat="1" applyFont="1" applyBorder="1" applyAlignment="1">
      <alignment horizontal="center" vertical="center"/>
    </xf>
    <xf numFmtId="3" fontId="81" fillId="0" borderId="12" xfId="0" applyNumberFormat="1" applyFont="1" applyBorder="1" applyAlignment="1">
      <alignment horizontal="center" vertical="center"/>
    </xf>
    <xf numFmtId="3" fontId="81" fillId="0" borderId="47" xfId="0" applyNumberFormat="1" applyFont="1" applyBorder="1" applyAlignment="1">
      <alignment horizontal="center" vertical="center"/>
    </xf>
    <xf numFmtId="3" fontId="81" fillId="0" borderId="18" xfId="0" applyNumberFormat="1" applyFont="1" applyBorder="1" applyAlignment="1">
      <alignment horizontal="center" vertical="center"/>
    </xf>
    <xf numFmtId="3" fontId="81" fillId="0" borderId="10" xfId="0" applyNumberFormat="1" applyFont="1" applyBorder="1" applyAlignment="1">
      <alignment horizontal="center" vertical="center"/>
    </xf>
    <xf numFmtId="3" fontId="81" fillId="0" borderId="46" xfId="0" applyNumberFormat="1" applyFont="1" applyBorder="1" applyAlignment="1">
      <alignment horizontal="center" vertical="center"/>
    </xf>
    <xf numFmtId="3" fontId="81" fillId="0" borderId="27" xfId="0" applyNumberFormat="1" applyFont="1" applyBorder="1" applyAlignment="1">
      <alignment horizontal="center" vertical="center"/>
    </xf>
    <xf numFmtId="3" fontId="81" fillId="0" borderId="11" xfId="0" applyNumberFormat="1" applyFont="1" applyBorder="1" applyAlignment="1">
      <alignment horizontal="center" vertical="center"/>
    </xf>
    <xf numFmtId="3" fontId="81" fillId="0" borderId="28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54" xfId="0" applyNumberFormat="1" applyFont="1" applyBorder="1" applyAlignment="1">
      <alignment horizontal="center" vertical="center"/>
    </xf>
    <xf numFmtId="3" fontId="1" fillId="0" borderId="55" xfId="0" applyNumberFormat="1" applyFont="1" applyBorder="1" applyAlignment="1">
      <alignment horizontal="center" vertical="center"/>
    </xf>
    <xf numFmtId="3" fontId="1" fillId="32" borderId="2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3" fontId="1" fillId="0" borderId="56" xfId="0" applyNumberFormat="1" applyFont="1" applyBorder="1" applyAlignment="1">
      <alignment horizontal="center" vertical="center"/>
    </xf>
    <xf numFmtId="3" fontId="1" fillId="0" borderId="4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57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0" borderId="40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3" fontId="1" fillId="32" borderId="58" xfId="0" applyNumberFormat="1" applyFont="1" applyFill="1" applyBorder="1" applyAlignment="1">
      <alignment horizontal="center" vertical="center"/>
    </xf>
    <xf numFmtId="3" fontId="1" fillId="0" borderId="59" xfId="0" applyNumberFormat="1" applyFont="1" applyBorder="1" applyAlignment="1">
      <alignment horizontal="center" vertical="center"/>
    </xf>
    <xf numFmtId="3" fontId="1" fillId="0" borderId="58" xfId="0" applyNumberFormat="1" applyFont="1" applyBorder="1" applyAlignment="1">
      <alignment horizontal="center" vertical="center"/>
    </xf>
    <xf numFmtId="3" fontId="1" fillId="32" borderId="33" xfId="0" applyNumberFormat="1" applyFont="1" applyFill="1" applyBorder="1" applyAlignment="1">
      <alignment horizontal="center" vertical="center"/>
    </xf>
    <xf numFmtId="3" fontId="16" fillId="0" borderId="16" xfId="0" applyNumberFormat="1" applyFont="1" applyBorder="1" applyAlignment="1">
      <alignment horizontal="center" vertical="center"/>
    </xf>
    <xf numFmtId="3" fontId="16" fillId="0" borderId="18" xfId="0" applyNumberFormat="1" applyFont="1" applyBorder="1" applyAlignment="1">
      <alignment horizontal="center" vertical="center"/>
    </xf>
    <xf numFmtId="3" fontId="16" fillId="0" borderId="27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3" fontId="2" fillId="0" borderId="46" xfId="0" applyNumberFormat="1" applyFont="1" applyBorder="1" applyAlignment="1">
      <alignment horizontal="center" vertical="center"/>
    </xf>
    <xf numFmtId="3" fontId="81" fillId="34" borderId="10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2" fillId="0" borderId="47" xfId="0" applyNumberFormat="1" applyFont="1" applyBorder="1" applyAlignment="1">
      <alignment horizontal="center" vertical="center"/>
    </xf>
    <xf numFmtId="3" fontId="1" fillId="0" borderId="47" xfId="0" applyNumberFormat="1" applyFont="1" applyFill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3" fontId="1" fillId="0" borderId="60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61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3" fontId="1" fillId="0" borderId="32" xfId="0" applyNumberFormat="1" applyFont="1" applyBorder="1" applyAlignment="1">
      <alignment horizontal="center" vertical="center"/>
    </xf>
    <xf numFmtId="3" fontId="1" fillId="0" borderId="62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63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3" fontId="1" fillId="32" borderId="51" xfId="0" applyNumberFormat="1" applyFont="1" applyFill="1" applyBorder="1" applyAlignment="1">
      <alignment horizontal="center" vertical="center"/>
    </xf>
    <xf numFmtId="3" fontId="1" fillId="32" borderId="53" xfId="0" applyNumberFormat="1" applyFont="1" applyFill="1" applyBorder="1" applyAlignment="1">
      <alignment horizontal="center" vertical="center"/>
    </xf>
    <xf numFmtId="4" fontId="1" fillId="32" borderId="27" xfId="0" applyNumberFormat="1" applyFont="1" applyFill="1" applyBorder="1" applyAlignment="1">
      <alignment horizontal="center" vertical="center"/>
    </xf>
    <xf numFmtId="3" fontId="1" fillId="0" borderId="64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3" fontId="1" fillId="0" borderId="35" xfId="0" applyNumberFormat="1" applyFont="1" applyBorder="1" applyAlignment="1">
      <alignment horizontal="center" vertical="center"/>
    </xf>
    <xf numFmtId="3" fontId="1" fillId="32" borderId="45" xfId="0" applyNumberFormat="1" applyFont="1" applyFill="1" applyBorder="1" applyAlignment="1">
      <alignment horizontal="center" vertical="center"/>
    </xf>
    <xf numFmtId="3" fontId="1" fillId="0" borderId="46" xfId="55" applyNumberFormat="1" applyFont="1" applyBorder="1" applyAlignment="1">
      <alignment horizontal="center" vertical="center"/>
      <protection/>
    </xf>
    <xf numFmtId="3" fontId="1" fillId="0" borderId="46" xfId="55" applyNumberFormat="1" applyFont="1" applyBorder="1" applyAlignment="1">
      <alignment horizontal="center" vertical="center" wrapText="1"/>
      <protection/>
    </xf>
    <xf numFmtId="3" fontId="82" fillId="0" borderId="27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32" borderId="26" xfId="55" applyFont="1" applyFill="1" applyBorder="1" applyAlignment="1">
      <alignment horizontal="center" vertical="center" wrapText="1"/>
      <protection/>
    </xf>
    <xf numFmtId="3" fontId="82" fillId="0" borderId="16" xfId="0" applyNumberFormat="1" applyFont="1" applyBorder="1" applyAlignment="1">
      <alignment horizontal="center" vertical="center"/>
    </xf>
    <xf numFmtId="3" fontId="82" fillId="0" borderId="18" xfId="0" applyNumberFormat="1" applyFont="1" applyBorder="1" applyAlignment="1">
      <alignment horizontal="center" vertical="center"/>
    </xf>
    <xf numFmtId="3" fontId="81" fillId="32" borderId="51" xfId="0" applyNumberFormat="1" applyFont="1" applyFill="1" applyBorder="1" applyAlignment="1">
      <alignment horizontal="center" vertical="center"/>
    </xf>
    <xf numFmtId="3" fontId="82" fillId="32" borderId="51" xfId="0" applyNumberFormat="1" applyFont="1" applyFill="1" applyBorder="1" applyAlignment="1">
      <alignment horizontal="center" vertical="center"/>
    </xf>
    <xf numFmtId="3" fontId="81" fillId="32" borderId="45" xfId="0" applyNumberFormat="1" applyFont="1" applyFill="1" applyBorder="1" applyAlignment="1">
      <alignment horizontal="center" vertical="center"/>
    </xf>
    <xf numFmtId="3" fontId="81" fillId="32" borderId="65" xfId="0" applyNumberFormat="1" applyFont="1" applyFill="1" applyBorder="1" applyAlignment="1">
      <alignment horizontal="center" vertical="center"/>
    </xf>
    <xf numFmtId="0" fontId="80" fillId="32" borderId="29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81" fillId="32" borderId="58" xfId="0" applyFont="1" applyFill="1" applyBorder="1" applyAlignment="1">
      <alignment horizontal="center" vertical="center"/>
    </xf>
    <xf numFmtId="0" fontId="1" fillId="32" borderId="29" xfId="0" applyFont="1" applyFill="1" applyBorder="1" applyAlignment="1">
      <alignment horizontal="center" vertical="center"/>
    </xf>
    <xf numFmtId="3" fontId="86" fillId="0" borderId="16" xfId="0" applyNumberFormat="1" applyFont="1" applyBorder="1" applyAlignment="1">
      <alignment horizontal="center" vertical="center"/>
    </xf>
    <xf numFmtId="3" fontId="86" fillId="0" borderId="14" xfId="0" applyNumberFormat="1" applyFont="1" applyBorder="1" applyAlignment="1">
      <alignment horizontal="center" vertical="center"/>
    </xf>
    <xf numFmtId="3" fontId="86" fillId="0" borderId="12" xfId="0" applyNumberFormat="1" applyFont="1" applyBorder="1" applyAlignment="1">
      <alignment horizontal="center" vertical="center"/>
    </xf>
    <xf numFmtId="3" fontId="21" fillId="0" borderId="30" xfId="0" applyNumberFormat="1" applyFont="1" applyBorder="1" applyAlignment="1">
      <alignment horizontal="center" vertical="center"/>
    </xf>
    <xf numFmtId="3" fontId="23" fillId="0" borderId="30" xfId="0" applyNumberFormat="1" applyFont="1" applyBorder="1" applyAlignment="1">
      <alignment horizontal="center" vertical="center"/>
    </xf>
    <xf numFmtId="3" fontId="23" fillId="0" borderId="31" xfId="0" applyNumberFormat="1" applyFont="1" applyBorder="1" applyAlignment="1">
      <alignment horizontal="center" vertical="center"/>
    </xf>
    <xf numFmtId="3" fontId="21" fillId="0" borderId="51" xfId="0" applyNumberFormat="1" applyFont="1" applyBorder="1" applyAlignment="1">
      <alignment horizontal="center" vertical="center"/>
    </xf>
    <xf numFmtId="3" fontId="21" fillId="0" borderId="45" xfId="0" applyNumberFormat="1" applyFont="1" applyBorder="1" applyAlignment="1">
      <alignment horizontal="center" vertical="center"/>
    </xf>
    <xf numFmtId="3" fontId="23" fillId="0" borderId="45" xfId="0" applyNumberFormat="1" applyFont="1" applyBorder="1" applyAlignment="1">
      <alignment horizontal="center" vertical="center"/>
    </xf>
    <xf numFmtId="3" fontId="23" fillId="0" borderId="65" xfId="0" applyNumberFormat="1" applyFont="1" applyBorder="1" applyAlignment="1">
      <alignment horizontal="center" vertical="center"/>
    </xf>
    <xf numFmtId="3" fontId="12" fillId="0" borderId="30" xfId="0" applyNumberFormat="1" applyFont="1" applyBorder="1" applyAlignment="1">
      <alignment horizontal="center" vertical="center"/>
    </xf>
    <xf numFmtId="3" fontId="33" fillId="0" borderId="30" xfId="0" applyNumberFormat="1" applyFont="1" applyBorder="1" applyAlignment="1">
      <alignment horizontal="center" vertical="center"/>
    </xf>
    <xf numFmtId="3" fontId="33" fillId="0" borderId="31" xfId="0" applyNumberFormat="1" applyFont="1" applyBorder="1" applyAlignment="1">
      <alignment horizontal="center" vertical="center"/>
    </xf>
    <xf numFmtId="3" fontId="12" fillId="0" borderId="45" xfId="0" applyNumberFormat="1" applyFont="1" applyBorder="1" applyAlignment="1">
      <alignment horizontal="center" vertical="center"/>
    </xf>
    <xf numFmtId="3" fontId="33" fillId="0" borderId="45" xfId="0" applyNumberFormat="1" applyFont="1" applyBorder="1" applyAlignment="1">
      <alignment horizontal="center" vertical="center"/>
    </xf>
    <xf numFmtId="3" fontId="33" fillId="0" borderId="65" xfId="0" applyNumberFormat="1" applyFont="1" applyBorder="1" applyAlignment="1">
      <alignment horizontal="center" vertical="center"/>
    </xf>
    <xf numFmtId="3" fontId="86" fillId="0" borderId="29" xfId="0" applyNumberFormat="1" applyFont="1" applyBorder="1" applyAlignment="1">
      <alignment horizontal="center" vertical="center"/>
    </xf>
    <xf numFmtId="3" fontId="86" fillId="0" borderId="18" xfId="0" applyNumberFormat="1" applyFont="1" applyBorder="1" applyAlignment="1">
      <alignment horizontal="center" vertical="center"/>
    </xf>
    <xf numFmtId="3" fontId="86" fillId="0" borderId="27" xfId="0" applyNumberFormat="1" applyFont="1" applyBorder="1" applyAlignment="1">
      <alignment horizontal="center" vertical="center"/>
    </xf>
    <xf numFmtId="3" fontId="86" fillId="0" borderId="10" xfId="0" applyNumberFormat="1" applyFont="1" applyBorder="1" applyAlignment="1">
      <alignment horizontal="center" vertical="center"/>
    </xf>
    <xf numFmtId="3" fontId="86" fillId="0" borderId="11" xfId="0" applyNumberFormat="1" applyFont="1" applyBorder="1" applyAlignment="1">
      <alignment horizontal="center" vertical="center"/>
    </xf>
    <xf numFmtId="3" fontId="87" fillId="0" borderId="30" xfId="0" applyNumberFormat="1" applyFont="1" applyBorder="1" applyAlignment="1">
      <alignment horizontal="center" vertical="center"/>
    </xf>
    <xf numFmtId="3" fontId="86" fillId="0" borderId="23" xfId="0" applyNumberFormat="1" applyFont="1" applyBorder="1" applyAlignment="1">
      <alignment horizontal="center" vertical="center"/>
    </xf>
    <xf numFmtId="3" fontId="86" fillId="0" borderId="24" xfId="0" applyNumberFormat="1" applyFont="1" applyBorder="1" applyAlignment="1">
      <alignment horizontal="center" vertical="center"/>
    </xf>
    <xf numFmtId="3" fontId="87" fillId="0" borderId="25" xfId="0" applyNumberFormat="1" applyFont="1" applyBorder="1" applyAlignment="1">
      <alignment horizontal="center" vertical="center"/>
    </xf>
    <xf numFmtId="3" fontId="87" fillId="0" borderId="26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27" xfId="0" applyFont="1" applyBorder="1" applyAlignment="1">
      <alignment horizontal="left" vertical="center"/>
    </xf>
    <xf numFmtId="0" fontId="1" fillId="32" borderId="58" xfId="0" applyFont="1" applyFill="1" applyBorder="1" applyAlignment="1">
      <alignment/>
    </xf>
    <xf numFmtId="0" fontId="1" fillId="32" borderId="33" xfId="0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1" fillId="32" borderId="64" xfId="0" applyFont="1" applyFill="1" applyBorder="1" applyAlignment="1">
      <alignment/>
    </xf>
    <xf numFmtId="0" fontId="1" fillId="32" borderId="33" xfId="0" applyFont="1" applyFill="1" applyBorder="1" applyAlignment="1">
      <alignment/>
    </xf>
    <xf numFmtId="0" fontId="1" fillId="32" borderId="52" xfId="0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1" fillId="0" borderId="3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6" fillId="0" borderId="0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2" fillId="0" borderId="66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49" fontId="1" fillId="0" borderId="6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8" xfId="55" applyNumberFormat="1" applyFont="1" applyBorder="1" applyAlignment="1">
      <alignment horizontal="center" vertical="center"/>
      <protection/>
    </xf>
    <xf numFmtId="0" fontId="2" fillId="32" borderId="45" xfId="55" applyFont="1" applyFill="1" applyBorder="1" applyAlignment="1">
      <alignment horizontal="center" vertical="center" wrapText="1"/>
      <protection/>
    </xf>
    <xf numFmtId="0" fontId="2" fillId="32" borderId="51" xfId="55" applyFont="1" applyFill="1" applyBorder="1" applyAlignment="1">
      <alignment horizontal="center" vertical="center" wrapText="1"/>
      <protection/>
    </xf>
    <xf numFmtId="3" fontId="2" fillId="32" borderId="65" xfId="55" applyNumberFormat="1" applyFont="1" applyFill="1" applyBorder="1" applyAlignment="1">
      <alignment horizontal="center" vertical="center"/>
      <protection/>
    </xf>
    <xf numFmtId="0" fontId="1" fillId="0" borderId="11" xfId="55" applyFont="1" applyBorder="1" applyAlignment="1">
      <alignment horizontal="left" vertical="center"/>
      <protection/>
    </xf>
    <xf numFmtId="3" fontId="1" fillId="0" borderId="28" xfId="55" applyNumberFormat="1" applyFont="1" applyBorder="1" applyAlignment="1">
      <alignment horizontal="center" vertical="center"/>
      <protection/>
    </xf>
    <xf numFmtId="49" fontId="1" fillId="0" borderId="27" xfId="55" applyNumberFormat="1" applyFont="1" applyBorder="1" applyAlignment="1">
      <alignment horizontal="center" vertical="center"/>
      <protection/>
    </xf>
    <xf numFmtId="0" fontId="2" fillId="32" borderId="30" xfId="55" applyFont="1" applyFill="1" applyBorder="1" applyAlignment="1">
      <alignment horizontal="center" vertical="center" wrapText="1"/>
      <protection/>
    </xf>
    <xf numFmtId="0" fontId="2" fillId="32" borderId="62" xfId="55" applyFont="1" applyFill="1" applyBorder="1" applyAlignment="1">
      <alignment horizontal="center" vertical="center" wrapText="1"/>
      <protection/>
    </xf>
    <xf numFmtId="0" fontId="1" fillId="35" borderId="68" xfId="0" applyFont="1" applyFill="1" applyBorder="1" applyAlignment="1">
      <alignment/>
    </xf>
    <xf numFmtId="0" fontId="1" fillId="35" borderId="22" xfId="0" applyFont="1" applyFill="1" applyBorder="1" applyAlignment="1">
      <alignment/>
    </xf>
    <xf numFmtId="3" fontId="2" fillId="32" borderId="31" xfId="55" applyNumberFormat="1" applyFont="1" applyFill="1" applyBorder="1" applyAlignment="1">
      <alignment horizontal="center" vertical="center"/>
      <protection/>
    </xf>
    <xf numFmtId="0" fontId="1" fillId="35" borderId="69" xfId="0" applyFont="1" applyFill="1" applyBorder="1" applyAlignment="1">
      <alignment/>
    </xf>
    <xf numFmtId="0" fontId="1" fillId="35" borderId="33" xfId="0" applyFont="1" applyFill="1" applyBorder="1" applyAlignment="1">
      <alignment/>
    </xf>
    <xf numFmtId="3" fontId="1" fillId="0" borderId="41" xfId="55" applyNumberFormat="1" applyFont="1" applyBorder="1" applyAlignment="1">
      <alignment horizontal="center" vertical="center"/>
      <protection/>
    </xf>
    <xf numFmtId="3" fontId="1" fillId="0" borderId="41" xfId="55" applyNumberFormat="1" applyFont="1" applyBorder="1" applyAlignment="1">
      <alignment horizontal="center" vertical="center" wrapText="1"/>
      <protection/>
    </xf>
    <xf numFmtId="3" fontId="1" fillId="0" borderId="42" xfId="55" applyNumberFormat="1" applyFont="1" applyBorder="1" applyAlignment="1">
      <alignment horizontal="center" vertical="center"/>
      <protection/>
    </xf>
    <xf numFmtId="3" fontId="2" fillId="32" borderId="70" xfId="55" applyNumberFormat="1" applyFont="1" applyFill="1" applyBorder="1" applyAlignment="1">
      <alignment horizontal="center" vertical="center"/>
      <protection/>
    </xf>
    <xf numFmtId="0" fontId="2" fillId="35" borderId="21" xfId="55" applyFont="1" applyFill="1" applyBorder="1" applyAlignment="1">
      <alignment horizontal="center" vertical="center" wrapText="1"/>
      <protection/>
    </xf>
    <xf numFmtId="49" fontId="1" fillId="0" borderId="18" xfId="55" applyNumberFormat="1" applyFont="1" applyBorder="1" applyAlignment="1">
      <alignment horizontal="center" vertical="center" wrapText="1"/>
      <protection/>
    </xf>
    <xf numFmtId="0" fontId="2" fillId="32" borderId="29" xfId="55" applyFont="1" applyFill="1" applyBorder="1" applyAlignment="1">
      <alignment horizontal="center" vertical="center" wrapText="1"/>
      <protection/>
    </xf>
    <xf numFmtId="0" fontId="1" fillId="36" borderId="52" xfId="55" applyFont="1" applyFill="1" applyBorder="1">
      <alignment/>
      <protection/>
    </xf>
    <xf numFmtId="0" fontId="1" fillId="36" borderId="52" xfId="55" applyFont="1" applyFill="1" applyBorder="1" applyAlignment="1">
      <alignment vertical="center" wrapText="1"/>
      <protection/>
    </xf>
    <xf numFmtId="0" fontId="1" fillId="36" borderId="52" xfId="55" applyFont="1" applyFill="1" applyBorder="1" applyAlignment="1">
      <alignment vertical="center"/>
      <protection/>
    </xf>
    <xf numFmtId="0" fontId="2" fillId="35" borderId="52" xfId="55" applyFont="1" applyFill="1" applyBorder="1" applyAlignment="1">
      <alignment horizontal="center" vertical="center" wrapText="1"/>
      <protection/>
    </xf>
    <xf numFmtId="49" fontId="1" fillId="0" borderId="14" xfId="55" applyNumberFormat="1" applyFont="1" applyBorder="1" applyAlignment="1">
      <alignment horizontal="center" vertical="center"/>
      <protection/>
    </xf>
    <xf numFmtId="0" fontId="2" fillId="0" borderId="12" xfId="55" applyFont="1" applyBorder="1" applyAlignment="1">
      <alignment horizontal="left" vertical="center" wrapText="1"/>
      <protection/>
    </xf>
    <xf numFmtId="3" fontId="1" fillId="0" borderId="56" xfId="55" applyNumberFormat="1" applyFont="1" applyBorder="1" applyAlignment="1">
      <alignment horizontal="center" vertical="center"/>
      <protection/>
    </xf>
    <xf numFmtId="0" fontId="2" fillId="0" borderId="26" xfId="55" applyFont="1" applyBorder="1" applyAlignment="1">
      <alignment horizontal="center" vertical="center" wrapText="1"/>
      <protection/>
    </xf>
    <xf numFmtId="0" fontId="2" fillId="0" borderId="45" xfId="55" applyFont="1" applyBorder="1" applyAlignment="1">
      <alignment horizontal="center" vertical="center" wrapText="1"/>
      <protection/>
    </xf>
    <xf numFmtId="3" fontId="2" fillId="0" borderId="65" xfId="55" applyNumberFormat="1" applyFont="1" applyFill="1" applyBorder="1" applyAlignment="1">
      <alignment horizontal="center" vertical="center"/>
      <protection/>
    </xf>
    <xf numFmtId="49" fontId="1" fillId="0" borderId="16" xfId="55" applyNumberFormat="1" applyFont="1" applyBorder="1" applyAlignment="1">
      <alignment horizontal="center" vertical="center"/>
      <protection/>
    </xf>
    <xf numFmtId="3" fontId="1" fillId="0" borderId="47" xfId="55" applyNumberFormat="1" applyFont="1" applyBorder="1" applyAlignment="1">
      <alignment horizontal="center" vertical="center"/>
      <protection/>
    </xf>
    <xf numFmtId="0" fontId="2" fillId="0" borderId="25" xfId="55" applyFont="1" applyBorder="1" applyAlignment="1">
      <alignment horizontal="center" vertical="center" wrapText="1"/>
      <protection/>
    </xf>
    <xf numFmtId="0" fontId="2" fillId="0" borderId="30" xfId="55" applyFont="1" applyBorder="1" applyAlignment="1">
      <alignment horizontal="center" vertical="center" wrapText="1"/>
      <protection/>
    </xf>
    <xf numFmtId="3" fontId="2" fillId="0" borderId="31" xfId="55" applyNumberFormat="1" applyFont="1" applyFill="1" applyBorder="1" applyAlignment="1">
      <alignment horizontal="center" vertical="center"/>
      <protection/>
    </xf>
    <xf numFmtId="0" fontId="35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3" fontId="1" fillId="0" borderId="71" xfId="55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right" vertical="center"/>
    </xf>
    <xf numFmtId="193" fontId="13" fillId="32" borderId="21" xfId="0" applyNumberFormat="1" applyFont="1" applyFill="1" applyBorder="1" applyAlignment="1">
      <alignment horizontal="center" vertical="center" wrapText="1"/>
    </xf>
    <xf numFmtId="0" fontId="13" fillId="32" borderId="22" xfId="0" applyFont="1" applyFill="1" applyBorder="1" applyAlignment="1">
      <alignment horizontal="center" vertical="center" wrapText="1"/>
    </xf>
    <xf numFmtId="0" fontId="13" fillId="32" borderId="21" xfId="0" applyFont="1" applyFill="1" applyBorder="1" applyAlignment="1">
      <alignment horizontal="center" vertical="center" wrapText="1"/>
    </xf>
    <xf numFmtId="3" fontId="13" fillId="32" borderId="45" xfId="0" applyNumberFormat="1" applyFont="1" applyFill="1" applyBorder="1" applyAlignment="1">
      <alignment horizontal="center" vertical="center" wrapText="1"/>
    </xf>
    <xf numFmtId="0" fontId="13" fillId="32" borderId="65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right" wrapText="1"/>
    </xf>
    <xf numFmtId="0" fontId="12" fillId="0" borderId="4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wrapText="1"/>
    </xf>
    <xf numFmtId="0" fontId="35" fillId="37" borderId="51" xfId="0" applyFont="1" applyFill="1" applyBorder="1" applyAlignment="1">
      <alignment horizontal="center" vertical="center" wrapText="1"/>
    </xf>
    <xf numFmtId="0" fontId="35" fillId="37" borderId="65" xfId="0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 horizontal="right"/>
      <protection/>
    </xf>
    <xf numFmtId="0" fontId="3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13" fillId="0" borderId="39" xfId="0" applyNumberFormat="1" applyFont="1" applyFill="1" applyBorder="1" applyAlignment="1">
      <alignment horizontal="center" vertical="center"/>
    </xf>
    <xf numFmtId="3" fontId="13" fillId="0" borderId="40" xfId="0" applyNumberFormat="1" applyFont="1" applyFill="1" applyBorder="1" applyAlignment="1">
      <alignment horizontal="center" vertical="center"/>
    </xf>
    <xf numFmtId="4" fontId="1" fillId="0" borderId="18" xfId="55" applyNumberFormat="1" applyFont="1" applyFill="1" applyBorder="1" applyAlignment="1">
      <alignment horizontal="center" vertical="center"/>
      <protection/>
    </xf>
    <xf numFmtId="4" fontId="1" fillId="0" borderId="71" xfId="55" applyNumberFormat="1" applyFont="1" applyFill="1" applyBorder="1" applyAlignment="1">
      <alignment horizontal="center" vertical="center"/>
      <protection/>
    </xf>
    <xf numFmtId="4" fontId="1" fillId="0" borderId="10" xfId="55" applyNumberFormat="1" applyFont="1" applyFill="1" applyBorder="1" applyAlignment="1">
      <alignment horizontal="center" vertical="center"/>
      <protection/>
    </xf>
    <xf numFmtId="4" fontId="1" fillId="0" borderId="46" xfId="55" applyNumberFormat="1" applyFont="1" applyFill="1" applyBorder="1" applyAlignment="1">
      <alignment horizontal="center" vertical="center"/>
      <protection/>
    </xf>
    <xf numFmtId="4" fontId="1" fillId="0" borderId="27" xfId="55" applyNumberFormat="1" applyFont="1" applyFill="1" applyBorder="1" applyAlignment="1">
      <alignment horizontal="center" vertical="center"/>
      <protection/>
    </xf>
    <xf numFmtId="4" fontId="1" fillId="0" borderId="72" xfId="55" applyNumberFormat="1" applyFont="1" applyFill="1" applyBorder="1" applyAlignment="1">
      <alignment horizontal="center" vertical="center"/>
      <protection/>
    </xf>
    <xf numFmtId="4" fontId="1" fillId="0" borderId="11" xfId="55" applyNumberFormat="1" applyFont="1" applyFill="1" applyBorder="1" applyAlignment="1">
      <alignment horizontal="center" vertical="center"/>
      <protection/>
    </xf>
    <xf numFmtId="4" fontId="1" fillId="0" borderId="28" xfId="55" applyNumberFormat="1" applyFont="1" applyFill="1" applyBorder="1" applyAlignment="1">
      <alignment horizontal="center" vertical="center"/>
      <protection/>
    </xf>
    <xf numFmtId="4" fontId="1" fillId="0" borderId="53" xfId="55" applyNumberFormat="1" applyFont="1" applyFill="1" applyBorder="1" applyAlignment="1">
      <alignment horizontal="center" vertical="center"/>
      <protection/>
    </xf>
    <xf numFmtId="4" fontId="1" fillId="0" borderId="37" xfId="55" applyNumberFormat="1" applyFont="1" applyFill="1" applyBorder="1" applyAlignment="1">
      <alignment horizontal="center" vertical="center"/>
      <protection/>
    </xf>
    <xf numFmtId="4" fontId="1" fillId="0" borderId="40" xfId="55" applyNumberFormat="1" applyFont="1" applyFill="1" applyBorder="1" applyAlignment="1">
      <alignment horizontal="center" vertical="center"/>
      <protection/>
    </xf>
    <xf numFmtId="3" fontId="1" fillId="0" borderId="23" xfId="55" applyNumberFormat="1" applyFont="1" applyFill="1" applyBorder="1" applyAlignment="1">
      <alignment horizontal="center" vertical="center"/>
      <protection/>
    </xf>
    <xf numFmtId="0" fontId="10" fillId="0" borderId="10" xfId="55" applyFont="1" applyBorder="1" applyAlignment="1">
      <alignment horizontal="left" vertical="center" wrapText="1"/>
      <protection/>
    </xf>
    <xf numFmtId="3" fontId="85" fillId="0" borderId="10" xfId="56" applyNumberFormat="1" applyFont="1" applyBorder="1" applyAlignment="1">
      <alignment horizontal="center" vertical="center" wrapText="1"/>
      <protection/>
    </xf>
    <xf numFmtId="4" fontId="1" fillId="0" borderId="16" xfId="0" applyNumberFormat="1" applyFont="1" applyBorder="1" applyAlignment="1">
      <alignment horizontal="center" vertical="center"/>
    </xf>
    <xf numFmtId="4" fontId="1" fillId="0" borderId="5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46" xfId="0" applyNumberFormat="1" applyFont="1" applyBorder="1" applyAlignment="1">
      <alignment horizontal="center" vertical="center"/>
    </xf>
    <xf numFmtId="0" fontId="6" fillId="0" borderId="32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79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/>
    </xf>
    <xf numFmtId="3" fontId="36" fillId="0" borderId="10" xfId="0" applyNumberFormat="1" applyFont="1" applyBorder="1" applyAlignment="1">
      <alignment/>
    </xf>
    <xf numFmtId="49" fontId="4" fillId="32" borderId="44" xfId="0" applyNumberFormat="1" applyFont="1" applyFill="1" applyBorder="1" applyAlignment="1" applyProtection="1">
      <alignment horizontal="center" vertical="center" wrapText="1"/>
      <protection/>
    </xf>
    <xf numFmtId="49" fontId="4" fillId="0" borderId="73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3" fontId="24" fillId="0" borderId="10" xfId="0" applyNumberFormat="1" applyFont="1" applyFill="1" applyBorder="1" applyAlignment="1" applyProtection="1">
      <alignment horizontal="center" vertical="center"/>
      <protection/>
    </xf>
    <xf numFmtId="3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37" fillId="0" borderId="62" xfId="0" applyFont="1" applyFill="1" applyBorder="1" applyAlignment="1" applyProtection="1">
      <alignment horizontal="center" vertical="center"/>
      <protection/>
    </xf>
    <xf numFmtId="3" fontId="24" fillId="0" borderId="10" xfId="0" applyNumberFormat="1" applyFont="1" applyBorder="1" applyAlignment="1" applyProtection="1">
      <alignment horizontal="center" vertical="center"/>
      <protection locked="0"/>
    </xf>
    <xf numFmtId="3" fontId="24" fillId="0" borderId="12" xfId="0" applyNumberFormat="1" applyFont="1" applyFill="1" applyBorder="1" applyAlignment="1" applyProtection="1">
      <alignment horizontal="center" vertical="center"/>
      <protection/>
    </xf>
    <xf numFmtId="3" fontId="24" fillId="0" borderId="12" xfId="0" applyNumberFormat="1" applyFont="1" applyBorder="1" applyAlignment="1" applyProtection="1">
      <alignment horizontal="center" vertical="center"/>
      <protection locked="0"/>
    </xf>
    <xf numFmtId="3" fontId="24" fillId="0" borderId="47" xfId="0" applyNumberFormat="1" applyFont="1" applyFill="1" applyBorder="1" applyAlignment="1" applyProtection="1">
      <alignment horizontal="center" vertical="center"/>
      <protection locked="0"/>
    </xf>
    <xf numFmtId="3" fontId="24" fillId="0" borderId="46" xfId="0" applyNumberFormat="1" applyFont="1" applyFill="1" applyBorder="1" applyAlignment="1" applyProtection="1">
      <alignment horizontal="center" vertical="center"/>
      <protection locked="0"/>
    </xf>
    <xf numFmtId="3" fontId="24" fillId="0" borderId="18" xfId="0" applyNumberFormat="1" applyFont="1" applyBorder="1" applyAlignment="1" applyProtection="1">
      <alignment horizontal="center" vertical="center"/>
      <protection locked="0"/>
    </xf>
    <xf numFmtId="3" fontId="24" fillId="0" borderId="73" xfId="0" applyNumberFormat="1" applyFont="1" applyFill="1" applyBorder="1" applyAlignment="1" applyProtection="1">
      <alignment horizontal="center" vertical="center"/>
      <protection/>
    </xf>
    <xf numFmtId="3" fontId="24" fillId="0" borderId="73" xfId="0" applyNumberFormat="1" applyFont="1" applyBorder="1" applyAlignment="1" applyProtection="1">
      <alignment horizontal="center" vertical="center"/>
      <protection locked="0"/>
    </xf>
    <xf numFmtId="3" fontId="24" fillId="0" borderId="32" xfId="0" applyNumberFormat="1" applyFont="1" applyFill="1" applyBorder="1" applyAlignment="1" applyProtection="1">
      <alignment horizontal="center" vertical="center"/>
      <protection locked="0"/>
    </xf>
    <xf numFmtId="0" fontId="37" fillId="0" borderId="43" xfId="0" applyFont="1" applyFill="1" applyBorder="1" applyAlignment="1" applyProtection="1">
      <alignment horizontal="center" vertical="center"/>
      <protection/>
    </xf>
    <xf numFmtId="3" fontId="88" fillId="38" borderId="68" xfId="0" applyNumberFormat="1" applyFont="1" applyFill="1" applyBorder="1" applyAlignment="1">
      <alignment horizontal="center"/>
    </xf>
    <xf numFmtId="3" fontId="88" fillId="38" borderId="30" xfId="0" applyNumberFormat="1" applyFont="1" applyFill="1" applyBorder="1" applyAlignment="1">
      <alignment horizontal="center"/>
    </xf>
    <xf numFmtId="0" fontId="38" fillId="39" borderId="46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right"/>
    </xf>
    <xf numFmtId="0" fontId="40" fillId="32" borderId="11" xfId="0" applyFont="1" applyFill="1" applyBorder="1" applyAlignment="1">
      <alignment horizontal="center" vertical="center" wrapText="1"/>
    </xf>
    <xf numFmtId="0" fontId="40" fillId="32" borderId="28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4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47" xfId="0" applyFont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46" xfId="0" applyFont="1" applyFill="1" applyBorder="1" applyAlignment="1">
      <alignment horizontal="center" wrapText="1"/>
    </xf>
    <xf numFmtId="3" fontId="38" fillId="0" borderId="10" xfId="0" applyNumberFormat="1" applyFont="1" applyBorder="1" applyAlignment="1">
      <alignment horizontal="center" vertical="center"/>
    </xf>
    <xf numFmtId="3" fontId="38" fillId="0" borderId="46" xfId="0" applyNumberFormat="1" applyFont="1" applyBorder="1" applyAlignment="1">
      <alignment horizontal="center" vertical="center"/>
    </xf>
    <xf numFmtId="0" fontId="40" fillId="39" borderId="23" xfId="0" applyFont="1" applyFill="1" applyBorder="1" applyAlignment="1">
      <alignment horizontal="center" vertical="center" wrapText="1"/>
    </xf>
    <xf numFmtId="0" fontId="40" fillId="39" borderId="10" xfId="0" applyFont="1" applyFill="1" applyBorder="1" applyAlignment="1">
      <alignment horizontal="left" vertical="center" wrapText="1"/>
    </xf>
    <xf numFmtId="0" fontId="40" fillId="39" borderId="46" xfId="0" applyFont="1" applyFill="1" applyBorder="1" applyAlignment="1">
      <alignment horizontal="center" vertical="center" wrapText="1"/>
    </xf>
    <xf numFmtId="0" fontId="38" fillId="39" borderId="23" xfId="0" applyFont="1" applyFill="1" applyBorder="1" applyAlignment="1">
      <alignment horizontal="center" vertical="center" wrapText="1"/>
    </xf>
    <xf numFmtId="0" fontId="38" fillId="39" borderId="10" xfId="0" applyFont="1" applyFill="1" applyBorder="1" applyAlignment="1">
      <alignment horizontal="left" vertical="center" wrapText="1"/>
    </xf>
    <xf numFmtId="0" fontId="38" fillId="39" borderId="74" xfId="0" applyFont="1" applyFill="1" applyBorder="1" applyAlignment="1">
      <alignment horizontal="left" vertical="center" wrapText="1"/>
    </xf>
    <xf numFmtId="3" fontId="38" fillId="0" borderId="41" xfId="0" applyNumberFormat="1" applyFont="1" applyBorder="1" applyAlignment="1">
      <alignment horizontal="center" vertical="center"/>
    </xf>
    <xf numFmtId="3" fontId="38" fillId="0" borderId="18" xfId="0" applyNumberFormat="1" applyFont="1" applyBorder="1" applyAlignment="1">
      <alignment horizontal="center" vertical="center"/>
    </xf>
    <xf numFmtId="3" fontId="38" fillId="0" borderId="12" xfId="0" applyNumberFormat="1" applyFont="1" applyBorder="1" applyAlignment="1">
      <alignment horizontal="center" vertical="center"/>
    </xf>
    <xf numFmtId="3" fontId="38" fillId="0" borderId="73" xfId="0" applyNumberFormat="1" applyFont="1" applyBorder="1" applyAlignment="1">
      <alignment horizontal="center" vertical="center"/>
    </xf>
    <xf numFmtId="3" fontId="38" fillId="0" borderId="0" xfId="0" applyNumberFormat="1" applyFont="1" applyBorder="1" applyAlignment="1">
      <alignment horizontal="center" vertical="center"/>
    </xf>
    <xf numFmtId="3" fontId="38" fillId="0" borderId="74" xfId="0" applyNumberFormat="1" applyFont="1" applyBorder="1" applyAlignment="1">
      <alignment horizontal="center" vertical="center"/>
    </xf>
    <xf numFmtId="3" fontId="38" fillId="0" borderId="55" xfId="0" applyNumberFormat="1" applyFont="1" applyBorder="1" applyAlignment="1">
      <alignment horizontal="center" vertical="center"/>
    </xf>
    <xf numFmtId="3" fontId="38" fillId="0" borderId="54" xfId="0" applyNumberFormat="1" applyFont="1" applyBorder="1" applyAlignment="1">
      <alignment horizontal="center" vertical="center"/>
    </xf>
    <xf numFmtId="3" fontId="38" fillId="0" borderId="75" xfId="0" applyNumberFormat="1" applyFont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3" fontId="39" fillId="0" borderId="10" xfId="0" applyNumberFormat="1" applyFont="1" applyBorder="1" applyAlignment="1">
      <alignment horizontal="center" vertical="center"/>
    </xf>
    <xf numFmtId="3" fontId="39" fillId="0" borderId="18" xfId="0" applyNumberFormat="1" applyFont="1" applyBorder="1" applyAlignment="1">
      <alignment horizontal="center" vertical="center"/>
    </xf>
    <xf numFmtId="3" fontId="39" fillId="0" borderId="47" xfId="0" applyNumberFormat="1" applyFont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left" vertical="center" wrapText="1"/>
    </xf>
    <xf numFmtId="0" fontId="38" fillId="0" borderId="28" xfId="0" applyFont="1" applyFill="1" applyBorder="1" applyAlignment="1">
      <alignment horizontal="center" vertical="center" wrapText="1"/>
    </xf>
    <xf numFmtId="3" fontId="39" fillId="0" borderId="11" xfId="0" applyNumberFormat="1" applyFont="1" applyBorder="1" applyAlignment="1">
      <alignment horizontal="center" vertical="center"/>
    </xf>
    <xf numFmtId="3" fontId="39" fillId="0" borderId="45" xfId="0" applyNumberFormat="1" applyFont="1" applyBorder="1" applyAlignment="1">
      <alignment horizontal="center" vertical="center"/>
    </xf>
    <xf numFmtId="3" fontId="39" fillId="0" borderId="58" xfId="0" applyNumberFormat="1" applyFont="1" applyBorder="1" applyAlignment="1">
      <alignment horizontal="center" vertical="center"/>
    </xf>
    <xf numFmtId="0" fontId="83" fillId="0" borderId="39" xfId="0" applyFont="1" applyBorder="1" applyAlignment="1">
      <alignment vertical="center" wrapText="1"/>
    </xf>
    <xf numFmtId="0" fontId="84" fillId="0" borderId="76" xfId="0" applyFont="1" applyBorder="1" applyAlignment="1">
      <alignment horizontal="center" vertical="center" wrapText="1"/>
    </xf>
    <xf numFmtId="3" fontId="1" fillId="0" borderId="37" xfId="0" applyNumberFormat="1" applyFont="1" applyBorder="1" applyAlignment="1">
      <alignment horizontal="center" vertical="center"/>
    </xf>
    <xf numFmtId="4" fontId="1" fillId="32" borderId="28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13" fillId="0" borderId="37" xfId="0" applyNumberFormat="1" applyFont="1" applyFill="1" applyBorder="1" applyAlignment="1">
      <alignment horizontal="center" vertical="center"/>
    </xf>
    <xf numFmtId="3" fontId="32" fillId="0" borderId="23" xfId="0" applyNumberFormat="1" applyFont="1" applyBorder="1" applyAlignment="1">
      <alignment horizontal="center" vertical="center"/>
    </xf>
    <xf numFmtId="3" fontId="32" fillId="0" borderId="46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/>
    </xf>
    <xf numFmtId="3" fontId="12" fillId="0" borderId="47" xfId="0" applyNumberFormat="1" applyFont="1" applyBorder="1" applyAlignment="1">
      <alignment/>
    </xf>
    <xf numFmtId="3" fontId="12" fillId="0" borderId="27" xfId="0" applyNumberFormat="1" applyFont="1" applyBorder="1" applyAlignment="1">
      <alignment/>
    </xf>
    <xf numFmtId="3" fontId="12" fillId="0" borderId="28" xfId="0" applyNumberFormat="1" applyFont="1" applyBorder="1" applyAlignment="1">
      <alignment/>
    </xf>
    <xf numFmtId="0" fontId="2" fillId="32" borderId="67" xfId="0" applyFont="1" applyFill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" fontId="14" fillId="0" borderId="47" xfId="0" applyNumberFormat="1" applyFont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3" fontId="14" fillId="0" borderId="23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46" xfId="0" applyNumberFormat="1" applyFont="1" applyBorder="1" applyAlignment="1">
      <alignment horizontal="center" vertical="center"/>
    </xf>
    <xf numFmtId="3" fontId="14" fillId="33" borderId="23" xfId="0" applyNumberFormat="1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center" vertical="center"/>
    </xf>
    <xf numFmtId="3" fontId="14" fillId="33" borderId="46" xfId="0" applyNumberFormat="1" applyFont="1" applyFill="1" applyBorder="1" applyAlignment="1">
      <alignment horizontal="center" vertical="center"/>
    </xf>
    <xf numFmtId="3" fontId="1" fillId="33" borderId="23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3" fontId="14" fillId="0" borderId="24" xfId="0" applyNumberFormat="1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3" fontId="14" fillId="0" borderId="28" xfId="0" applyNumberFormat="1" applyFont="1" applyBorder="1" applyAlignment="1">
      <alignment horizontal="center" vertical="center"/>
    </xf>
    <xf numFmtId="0" fontId="2" fillId="32" borderId="77" xfId="0" applyFont="1" applyFill="1" applyBorder="1" applyAlignment="1">
      <alignment horizontal="center" vertical="center"/>
    </xf>
    <xf numFmtId="0" fontId="2" fillId="32" borderId="78" xfId="0" applyFont="1" applyFill="1" applyBorder="1" applyAlignment="1">
      <alignment horizontal="center" vertical="center"/>
    </xf>
    <xf numFmtId="0" fontId="2" fillId="32" borderId="60" xfId="0" applyFont="1" applyFill="1" applyBorder="1" applyAlignment="1">
      <alignment horizontal="center" vertical="center"/>
    </xf>
    <xf numFmtId="3" fontId="1" fillId="0" borderId="42" xfId="0" applyNumberFormat="1" applyFont="1" applyBorder="1" applyAlignment="1">
      <alignment horizontal="center" vertical="center"/>
    </xf>
    <xf numFmtId="0" fontId="1" fillId="32" borderId="27" xfId="0" applyFont="1" applyFill="1" applyBorder="1" applyAlignment="1">
      <alignment horizontal="center" vertical="center" wrapText="1"/>
    </xf>
    <xf numFmtId="0" fontId="14" fillId="32" borderId="20" xfId="0" applyFont="1" applyFill="1" applyBorder="1" applyAlignment="1">
      <alignment horizontal="center" vertical="center" wrapText="1"/>
    </xf>
    <xf numFmtId="3" fontId="1" fillId="39" borderId="16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1" fillId="39" borderId="29" xfId="0" applyNumberFormat="1" applyFont="1" applyFill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3" fontId="1" fillId="0" borderId="51" xfId="0" applyNumberFormat="1" applyFont="1" applyBorder="1" applyAlignment="1">
      <alignment horizontal="center" vertical="center"/>
    </xf>
    <xf numFmtId="3" fontId="1" fillId="0" borderId="45" xfId="0" applyNumberFormat="1" applyFont="1" applyBorder="1" applyAlignment="1">
      <alignment horizontal="center" vertical="center"/>
    </xf>
    <xf numFmtId="3" fontId="1" fillId="0" borderId="65" xfId="0" applyNumberFormat="1" applyFont="1" applyBorder="1" applyAlignment="1">
      <alignment horizontal="center" vertical="center"/>
    </xf>
    <xf numFmtId="0" fontId="14" fillId="32" borderId="28" xfId="0" applyFont="1" applyFill="1" applyBorder="1" applyAlignment="1">
      <alignment horizontal="centerContinuous" vertical="center" wrapText="1"/>
    </xf>
    <xf numFmtId="0" fontId="14" fillId="32" borderId="25" xfId="0" applyFont="1" applyFill="1" applyBorder="1" applyAlignment="1">
      <alignment horizontal="center" vertical="center" wrapText="1"/>
    </xf>
    <xf numFmtId="0" fontId="14" fillId="32" borderId="31" xfId="0" applyFont="1" applyFill="1" applyBorder="1" applyAlignment="1">
      <alignment horizontal="centerContinuous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3" fontId="14" fillId="0" borderId="30" xfId="0" applyNumberFormat="1" applyFont="1" applyBorder="1" applyAlignment="1">
      <alignment horizontal="center" vertical="center"/>
    </xf>
    <xf numFmtId="3" fontId="14" fillId="0" borderId="31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3" fontId="14" fillId="0" borderId="45" xfId="0" applyNumberFormat="1" applyFont="1" applyBorder="1" applyAlignment="1">
      <alignment horizontal="center" vertical="center"/>
    </xf>
    <xf numFmtId="3" fontId="14" fillId="0" borderId="65" xfId="0" applyNumberFormat="1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/>
    </xf>
    <xf numFmtId="4" fontId="1" fillId="0" borderId="79" xfId="55" applyNumberFormat="1" applyFont="1" applyFill="1" applyBorder="1" applyAlignment="1">
      <alignment horizontal="center" vertical="center"/>
      <protection/>
    </xf>
    <xf numFmtId="3" fontId="24" fillId="0" borderId="54" xfId="0" applyNumberFormat="1" applyFont="1" applyFill="1" applyBorder="1" applyAlignment="1" applyProtection="1">
      <alignment horizontal="center" vertical="center"/>
      <protection/>
    </xf>
    <xf numFmtId="3" fontId="24" fillId="0" borderId="54" xfId="0" applyNumberFormat="1" applyFont="1" applyBorder="1" applyAlignment="1" applyProtection="1">
      <alignment horizontal="center" vertical="center"/>
      <protection locked="0"/>
    </xf>
    <xf numFmtId="3" fontId="24" fillId="0" borderId="75" xfId="0" applyNumberFormat="1" applyFont="1" applyBorder="1" applyAlignment="1" applyProtection="1">
      <alignment horizontal="center" vertical="center"/>
      <protection locked="0"/>
    </xf>
    <xf numFmtId="3" fontId="24" fillId="0" borderId="59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Alignment="1">
      <alignment/>
    </xf>
    <xf numFmtId="49" fontId="13" fillId="0" borderId="39" xfId="0" applyNumberFormat="1" applyFont="1" applyFill="1" applyBorder="1" applyAlignment="1" applyProtection="1">
      <alignment horizontal="left" vertical="center"/>
      <protection/>
    </xf>
    <xf numFmtId="49" fontId="4" fillId="0" borderId="37" xfId="0" applyNumberFormat="1" applyFont="1" applyFill="1" applyBorder="1" applyAlignment="1" applyProtection="1">
      <alignment horizontal="center" vertical="center" wrapText="1"/>
      <protection/>
    </xf>
    <xf numFmtId="49" fontId="4" fillId="0" borderId="40" xfId="0" applyNumberFormat="1" applyFont="1" applyFill="1" applyBorder="1" applyAlignment="1" applyProtection="1">
      <alignment horizontal="center" vertical="center" wrapText="1"/>
      <protection/>
    </xf>
    <xf numFmtId="49" fontId="13" fillId="0" borderId="23" xfId="0" applyNumberFormat="1" applyFont="1" applyFill="1" applyBorder="1" applyAlignment="1" applyProtection="1">
      <alignment horizontal="left" vertical="center"/>
      <protection/>
    </xf>
    <xf numFmtId="49" fontId="4" fillId="0" borderId="46" xfId="0" applyNumberFormat="1" applyFont="1" applyFill="1" applyBorder="1" applyAlignment="1" applyProtection="1">
      <alignment horizontal="center" vertical="center" wrapText="1"/>
      <protection/>
    </xf>
    <xf numFmtId="49" fontId="13" fillId="0" borderId="23" xfId="0" applyNumberFormat="1" applyFont="1" applyFill="1" applyBorder="1" applyAlignment="1" applyProtection="1">
      <alignment horizontal="right" vertical="center"/>
      <protection/>
    </xf>
    <xf numFmtId="0" fontId="24" fillId="0" borderId="23" xfId="0" applyFont="1" applyFill="1" applyBorder="1" applyAlignment="1" applyProtection="1">
      <alignment horizontal="left" vertical="center"/>
      <protection/>
    </xf>
    <xf numFmtId="0" fontId="24" fillId="0" borderId="23" xfId="0" applyFont="1" applyFill="1" applyBorder="1" applyAlignment="1" applyProtection="1">
      <alignment horizontal="right" vertical="center"/>
      <protection/>
    </xf>
    <xf numFmtId="0" fontId="24" fillId="0" borderId="14" xfId="0" applyFont="1" applyFill="1" applyBorder="1" applyAlignment="1" applyProtection="1">
      <alignment horizontal="left" vertical="center"/>
      <protection/>
    </xf>
    <xf numFmtId="0" fontId="24" fillId="0" borderId="36" xfId="0" applyFont="1" applyFill="1" applyBorder="1" applyAlignment="1" applyProtection="1">
      <alignment horizontal="left" vertical="center"/>
      <protection/>
    </xf>
    <xf numFmtId="0" fontId="24" fillId="0" borderId="24" xfId="0" applyFont="1" applyFill="1" applyBorder="1" applyAlignment="1" applyProtection="1">
      <alignment horizontal="right" vertical="center"/>
      <protection/>
    </xf>
    <xf numFmtId="3" fontId="24" fillId="0" borderId="11" xfId="0" applyNumberFormat="1" applyFont="1" applyFill="1" applyBorder="1" applyAlignment="1" applyProtection="1">
      <alignment horizontal="center" vertical="center"/>
      <protection/>
    </xf>
    <xf numFmtId="3" fontId="24" fillId="0" borderId="11" xfId="0" applyNumberFormat="1" applyFont="1" applyBorder="1" applyAlignment="1" applyProtection="1">
      <alignment horizontal="center" vertical="center"/>
      <protection locked="0"/>
    </xf>
    <xf numFmtId="3" fontId="24" fillId="0" borderId="45" xfId="0" applyNumberFormat="1" applyFont="1" applyFill="1" applyBorder="1" applyAlignment="1" applyProtection="1">
      <alignment horizontal="center" vertical="center"/>
      <protection/>
    </xf>
    <xf numFmtId="3" fontId="24" fillId="0" borderId="28" xfId="0" applyNumberFormat="1" applyFont="1" applyFill="1" applyBorder="1" applyAlignment="1" applyProtection="1">
      <alignment horizontal="center" vertical="center"/>
      <protection locked="0"/>
    </xf>
    <xf numFmtId="3" fontId="88" fillId="38" borderId="33" xfId="0" applyNumberFormat="1" applyFont="1" applyFill="1" applyBorder="1" applyAlignment="1">
      <alignment horizontal="center"/>
    </xf>
    <xf numFmtId="3" fontId="32" fillId="0" borderId="12" xfId="0" applyNumberFormat="1" applyFont="1" applyBorder="1" applyAlignment="1">
      <alignment horizontal="center" vertical="center"/>
    </xf>
    <xf numFmtId="3" fontId="32" fillId="0" borderId="47" xfId="0" applyNumberFormat="1" applyFont="1" applyBorder="1" applyAlignment="1">
      <alignment horizontal="center" vertical="center"/>
    </xf>
    <xf numFmtId="3" fontId="32" fillId="0" borderId="24" xfId="0" applyNumberFormat="1" applyFont="1" applyBorder="1" applyAlignment="1">
      <alignment horizontal="center" vertical="center"/>
    </xf>
    <xf numFmtId="3" fontId="32" fillId="0" borderId="11" xfId="0" applyNumberFormat="1" applyFont="1" applyBorder="1" applyAlignment="1">
      <alignment horizontal="center" vertical="center"/>
    </xf>
    <xf numFmtId="3" fontId="32" fillId="0" borderId="28" xfId="0" applyNumberFormat="1" applyFont="1" applyBorder="1" applyAlignment="1">
      <alignment horizontal="center" vertical="center"/>
    </xf>
    <xf numFmtId="3" fontId="36" fillId="0" borderId="10" xfId="0" applyNumberFormat="1" applyFont="1" applyFill="1" applyBorder="1" applyAlignment="1">
      <alignment/>
    </xf>
    <xf numFmtId="49" fontId="4" fillId="0" borderId="73" xfId="0" applyNumberFormat="1" applyFont="1" applyFill="1" applyBorder="1" applyAlignment="1" applyProtection="1">
      <alignment horizontal="center" vertical="top" wrapText="1"/>
      <protection/>
    </xf>
    <xf numFmtId="3" fontId="38" fillId="0" borderId="10" xfId="0" applyNumberFormat="1" applyFont="1" applyFill="1" applyBorder="1" applyAlignment="1">
      <alignment horizontal="center" vertical="center"/>
    </xf>
    <xf numFmtId="3" fontId="38" fillId="0" borderId="46" xfId="0" applyNumberFormat="1" applyFont="1" applyFill="1" applyBorder="1" applyAlignment="1">
      <alignment horizontal="center" vertical="center"/>
    </xf>
    <xf numFmtId="4" fontId="1" fillId="0" borderId="36" xfId="0" applyNumberFormat="1" applyFont="1" applyBorder="1" applyAlignment="1">
      <alignment horizontal="center" vertical="center"/>
    </xf>
    <xf numFmtId="4" fontId="1" fillId="0" borderId="80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4" fontId="1" fillId="0" borderId="34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35" xfId="0" applyNumberFormat="1" applyFont="1" applyBorder="1" applyAlignment="1">
      <alignment horizontal="center" vertical="center"/>
    </xf>
    <xf numFmtId="0" fontId="2" fillId="32" borderId="81" xfId="55" applyFont="1" applyFill="1" applyBorder="1" applyAlignment="1">
      <alignment horizontal="center" wrapText="1"/>
      <protection/>
    </xf>
    <xf numFmtId="0" fontId="2" fillId="32" borderId="38" xfId="55" applyFont="1" applyFill="1" applyBorder="1" applyAlignment="1">
      <alignment horizontal="center" vertical="top" wrapText="1"/>
      <protection/>
    </xf>
    <xf numFmtId="4" fontId="1" fillId="0" borderId="14" xfId="0" applyNumberFormat="1" applyFont="1" applyBorder="1" applyAlignment="1">
      <alignment horizontal="center" vertical="center"/>
    </xf>
    <xf numFmtId="4" fontId="1" fillId="0" borderId="63" xfId="0" applyNumberFormat="1" applyFont="1" applyBorder="1" applyAlignment="1">
      <alignment horizontal="center" vertical="center"/>
    </xf>
    <xf numFmtId="3" fontId="32" fillId="0" borderId="49" xfId="0" applyNumberFormat="1" applyFont="1" applyBorder="1" applyAlignment="1">
      <alignment horizontal="center" vertical="center"/>
    </xf>
    <xf numFmtId="3" fontId="32" fillId="0" borderId="46" xfId="0" applyNumberFormat="1" applyFont="1" applyFill="1" applyBorder="1" applyAlignment="1">
      <alignment horizontal="center" vertical="center"/>
    </xf>
    <xf numFmtId="3" fontId="32" fillId="0" borderId="0" xfId="0" applyNumberFormat="1" applyFont="1" applyBorder="1" applyAlignment="1">
      <alignment horizontal="center" vertical="center"/>
    </xf>
    <xf numFmtId="49" fontId="13" fillId="0" borderId="41" xfId="0" applyNumberFormat="1" applyFont="1" applyFill="1" applyBorder="1" applyAlignment="1">
      <alignment horizontal="center" vertical="center"/>
    </xf>
    <xf numFmtId="3" fontId="32" fillId="0" borderId="14" xfId="0" applyNumberFormat="1" applyFont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49" fontId="13" fillId="0" borderId="42" xfId="0" applyNumberFormat="1" applyFont="1" applyFill="1" applyBorder="1" applyAlignment="1">
      <alignment horizontal="center" vertical="center"/>
    </xf>
    <xf numFmtId="3" fontId="1" fillId="0" borderId="41" xfId="55" applyNumberFormat="1" applyFont="1" applyFill="1" applyBorder="1" applyAlignment="1">
      <alignment horizontal="center" vertical="center"/>
      <protection/>
    </xf>
    <xf numFmtId="3" fontId="1" fillId="0" borderId="82" xfId="55" applyNumberFormat="1" applyFont="1" applyFill="1" applyBorder="1" applyAlignment="1">
      <alignment horizontal="center" vertical="center"/>
      <protection/>
    </xf>
    <xf numFmtId="3" fontId="24" fillId="0" borderId="74" xfId="0" applyNumberFormat="1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horizontal="right" vertical="center"/>
      <protection/>
    </xf>
    <xf numFmtId="0" fontId="24" fillId="0" borderId="18" xfId="0" applyFont="1" applyFill="1" applyBorder="1" applyAlignment="1" applyProtection="1">
      <alignment horizontal="left" vertical="center"/>
      <protection/>
    </xf>
    <xf numFmtId="0" fontId="24" fillId="0" borderId="18" xfId="0" applyFont="1" applyFill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89" fillId="0" borderId="0" xfId="0" applyFont="1" applyBorder="1" applyAlignment="1">
      <alignment horizontal="center"/>
    </xf>
    <xf numFmtId="3" fontId="89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 vertical="center" wrapText="1"/>
    </xf>
    <xf numFmtId="3" fontId="4" fillId="32" borderId="44" xfId="0" applyNumberFormat="1" applyFont="1" applyFill="1" applyBorder="1" applyAlignment="1">
      <alignment horizontal="center" vertical="center" wrapText="1"/>
    </xf>
    <xf numFmtId="3" fontId="4" fillId="32" borderId="45" xfId="0" applyNumberFormat="1" applyFont="1" applyFill="1" applyBorder="1" applyAlignment="1">
      <alignment horizontal="center" vertical="center" wrapText="1"/>
    </xf>
    <xf numFmtId="0" fontId="2" fillId="32" borderId="66" xfId="0" applyFont="1" applyFill="1" applyBorder="1" applyAlignment="1">
      <alignment horizontal="center" vertical="center" wrapText="1"/>
    </xf>
    <xf numFmtId="0" fontId="2" fillId="32" borderId="53" xfId="0" applyFont="1" applyFill="1" applyBorder="1" applyAlignment="1">
      <alignment horizontal="center" vertical="center" wrapText="1"/>
    </xf>
    <xf numFmtId="0" fontId="4" fillId="32" borderId="83" xfId="0" applyFont="1" applyFill="1" applyBorder="1" applyAlignment="1">
      <alignment horizontal="center" vertical="center"/>
    </xf>
    <xf numFmtId="0" fontId="4" fillId="32" borderId="65" xfId="0" applyFont="1" applyFill="1" applyBorder="1" applyAlignment="1">
      <alignment horizontal="center" vertical="center"/>
    </xf>
    <xf numFmtId="0" fontId="4" fillId="32" borderId="69" xfId="0" applyFont="1" applyFill="1" applyBorder="1" applyAlignment="1">
      <alignment horizontal="center" vertical="center"/>
    </xf>
    <xf numFmtId="0" fontId="4" fillId="32" borderId="33" xfId="0" applyFont="1" applyFill="1" applyBorder="1" applyAlignment="1">
      <alignment horizontal="center" vertical="center"/>
    </xf>
    <xf numFmtId="0" fontId="4" fillId="32" borderId="64" xfId="0" applyFont="1" applyFill="1" applyBorder="1" applyAlignment="1">
      <alignment horizontal="center" vertical="center" wrapText="1"/>
    </xf>
    <xf numFmtId="0" fontId="4" fillId="32" borderId="32" xfId="0" applyFont="1" applyFill="1" applyBorder="1" applyAlignment="1">
      <alignment horizontal="center" vertical="center" wrapText="1"/>
    </xf>
    <xf numFmtId="0" fontId="4" fillId="32" borderId="58" xfId="0" applyFont="1" applyFill="1" applyBorder="1" applyAlignment="1">
      <alignment horizontal="center" vertical="center" wrapText="1"/>
    </xf>
    <xf numFmtId="193" fontId="4" fillId="32" borderId="84" xfId="0" applyNumberFormat="1" applyFont="1" applyFill="1" applyBorder="1" applyAlignment="1">
      <alignment horizontal="center" vertical="center" wrapText="1"/>
    </xf>
    <xf numFmtId="193" fontId="4" fillId="32" borderId="52" xfId="0" applyNumberFormat="1" applyFont="1" applyFill="1" applyBorder="1" applyAlignment="1">
      <alignment horizontal="center" vertical="center" wrapText="1"/>
    </xf>
    <xf numFmtId="193" fontId="4" fillId="32" borderId="21" xfId="0" applyNumberFormat="1" applyFont="1" applyFill="1" applyBorder="1" applyAlignment="1">
      <alignment horizontal="center" vertical="center" wrapText="1"/>
    </xf>
    <xf numFmtId="0" fontId="40" fillId="32" borderId="39" xfId="0" applyFont="1" applyFill="1" applyBorder="1" applyAlignment="1">
      <alignment horizontal="center" vertical="center" wrapText="1"/>
    </xf>
    <xf numFmtId="0" fontId="39" fillId="32" borderId="24" xfId="0" applyFont="1" applyFill="1" applyBorder="1" applyAlignment="1">
      <alignment horizontal="center" vertical="center"/>
    </xf>
    <xf numFmtId="0" fontId="40" fillId="32" borderId="37" xfId="0" applyFont="1" applyFill="1" applyBorder="1" applyAlignment="1">
      <alignment horizontal="center" vertical="center" wrapText="1"/>
    </xf>
    <xf numFmtId="0" fontId="39" fillId="32" borderId="11" xfId="0" applyFont="1" applyFill="1" applyBorder="1" applyAlignment="1">
      <alignment horizontal="center" vertical="center"/>
    </xf>
    <xf numFmtId="0" fontId="40" fillId="32" borderId="40" xfId="0" applyFont="1" applyFill="1" applyBorder="1" applyAlignment="1">
      <alignment horizontal="center" vertical="center" wrapText="1"/>
    </xf>
    <xf numFmtId="0" fontId="40" fillId="32" borderId="28" xfId="0" applyFont="1" applyFill="1" applyBorder="1" applyAlignment="1">
      <alignment horizontal="center" vertical="center" wrapText="1"/>
    </xf>
    <xf numFmtId="0" fontId="40" fillId="32" borderId="76" xfId="0" applyFont="1" applyFill="1" applyBorder="1" applyAlignment="1">
      <alignment horizontal="center" vertical="center" wrapText="1"/>
    </xf>
    <xf numFmtId="0" fontId="40" fillId="32" borderId="85" xfId="0" applyFont="1" applyFill="1" applyBorder="1" applyAlignment="1">
      <alignment horizontal="center" vertical="center" wrapText="1"/>
    </xf>
    <xf numFmtId="0" fontId="40" fillId="32" borderId="66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2" borderId="39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76" xfId="0" applyFont="1" applyFill="1" applyBorder="1" applyAlignment="1">
      <alignment horizontal="center" vertical="center" wrapText="1"/>
    </xf>
    <xf numFmtId="0" fontId="2" fillId="32" borderId="42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 wrapText="1"/>
    </xf>
    <xf numFmtId="0" fontId="1" fillId="32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 wrapText="1"/>
    </xf>
    <xf numFmtId="2" fontId="2" fillId="32" borderId="81" xfId="0" applyNumberFormat="1" applyFont="1" applyFill="1" applyBorder="1" applyAlignment="1">
      <alignment horizontal="center" vertical="center" wrapText="1"/>
    </xf>
    <xf numFmtId="2" fontId="2" fillId="32" borderId="13" xfId="0" applyNumberFormat="1" applyFont="1" applyFill="1" applyBorder="1" applyAlignment="1">
      <alignment horizontal="center" vertical="center" wrapText="1"/>
    </xf>
    <xf numFmtId="2" fontId="2" fillId="32" borderId="64" xfId="0" applyNumberFormat="1" applyFont="1" applyFill="1" applyBorder="1" applyAlignment="1">
      <alignment horizontal="center" vertical="center" wrapText="1"/>
    </xf>
    <xf numFmtId="2" fontId="2" fillId="32" borderId="43" xfId="0" applyNumberFormat="1" applyFont="1" applyFill="1" applyBorder="1" applyAlignment="1">
      <alignment horizontal="center" vertical="center" wrapText="1"/>
    </xf>
    <xf numFmtId="2" fontId="2" fillId="32" borderId="0" xfId="0" applyNumberFormat="1" applyFont="1" applyFill="1" applyBorder="1" applyAlignment="1">
      <alignment horizontal="center" vertical="center" wrapText="1"/>
    </xf>
    <xf numFmtId="2" fontId="2" fillId="32" borderId="32" xfId="0" applyNumberFormat="1" applyFont="1" applyFill="1" applyBorder="1" applyAlignment="1">
      <alignment horizontal="center" vertical="center" wrapText="1"/>
    </xf>
    <xf numFmtId="0" fontId="2" fillId="32" borderId="86" xfId="0" applyFont="1" applyFill="1" applyBorder="1" applyAlignment="1">
      <alignment horizontal="center" vertical="center" wrapText="1"/>
    </xf>
    <xf numFmtId="0" fontId="2" fillId="32" borderId="8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2" fillId="32" borderId="44" xfId="0" applyFont="1" applyFill="1" applyBorder="1" applyAlignment="1">
      <alignment horizontal="center" vertical="center" wrapText="1"/>
    </xf>
    <xf numFmtId="0" fontId="2" fillId="32" borderId="45" xfId="0" applyFont="1" applyFill="1" applyBorder="1" applyAlignment="1">
      <alignment horizontal="center" vertical="center" wrapText="1"/>
    </xf>
    <xf numFmtId="0" fontId="2" fillId="32" borderId="83" xfId="0" applyFont="1" applyFill="1" applyBorder="1" applyAlignment="1">
      <alignment horizontal="center" vertical="center" wrapText="1"/>
    </xf>
    <xf numFmtId="0" fontId="2" fillId="32" borderId="6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32" borderId="87" xfId="0" applyFont="1" applyFill="1" applyBorder="1" applyAlignment="1">
      <alignment horizontal="center" vertical="center" wrapText="1"/>
    </xf>
    <xf numFmtId="0" fontId="2" fillId="32" borderId="51" xfId="0" applyFont="1" applyFill="1" applyBorder="1" applyAlignment="1">
      <alignment horizontal="center" vertical="center" wrapText="1"/>
    </xf>
    <xf numFmtId="0" fontId="2" fillId="32" borderId="79" xfId="55" applyFont="1" applyFill="1" applyBorder="1" applyAlignment="1">
      <alignment horizontal="center" vertical="center" wrapText="1"/>
      <protection/>
    </xf>
    <xf numFmtId="0" fontId="2" fillId="32" borderId="72" xfId="55" applyFont="1" applyFill="1" applyBorder="1" applyAlignment="1">
      <alignment horizontal="center" vertical="center" wrapText="1"/>
      <protection/>
    </xf>
    <xf numFmtId="0" fontId="2" fillId="32" borderId="39" xfId="55" applyFont="1" applyFill="1" applyBorder="1" applyAlignment="1">
      <alignment horizontal="center" vertical="center" wrapText="1"/>
      <protection/>
    </xf>
    <xf numFmtId="0" fontId="2" fillId="32" borderId="24" xfId="55" applyFont="1" applyFill="1" applyBorder="1" applyAlignment="1">
      <alignment horizontal="center" vertical="center" wrapText="1"/>
      <protection/>
    </xf>
    <xf numFmtId="0" fontId="2" fillId="32" borderId="40" xfId="55" applyFont="1" applyFill="1" applyBorder="1" applyAlignment="1">
      <alignment horizontal="center" vertical="center" wrapText="1"/>
      <protection/>
    </xf>
    <xf numFmtId="0" fontId="2" fillId="32" borderId="28" xfId="55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2" fillId="32" borderId="53" xfId="55" applyFont="1" applyFill="1" applyBorder="1" applyAlignment="1">
      <alignment horizontal="center" vertical="center" wrapText="1"/>
      <protection/>
    </xf>
    <xf numFmtId="0" fontId="2" fillId="32" borderId="27" xfId="55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3" fillId="0" borderId="0" xfId="56" applyFont="1" applyAlignment="1">
      <alignment horizontal="center" vertical="center" wrapText="1"/>
      <protection/>
    </xf>
    <xf numFmtId="0" fontId="90" fillId="0" borderId="0" xfId="56" applyFont="1" applyAlignment="1">
      <alignment horizontal="center" vertical="center" wrapText="1"/>
      <protection/>
    </xf>
    <xf numFmtId="3" fontId="85" fillId="32" borderId="68" xfId="56" applyNumberFormat="1" applyFont="1" applyFill="1" applyBorder="1" applyAlignment="1">
      <alignment horizontal="center" vertical="center"/>
      <protection/>
    </xf>
    <xf numFmtId="3" fontId="85" fillId="32" borderId="29" xfId="56" applyNumberFormat="1" applyFont="1" applyFill="1" applyBorder="1" applyAlignment="1">
      <alignment horizontal="center" vertical="center"/>
      <protection/>
    </xf>
    <xf numFmtId="0" fontId="85" fillId="32" borderId="61" xfId="56" applyFont="1" applyFill="1" applyBorder="1" applyAlignment="1">
      <alignment horizontal="center" vertical="center" wrapText="1"/>
      <protection/>
    </xf>
    <xf numFmtId="0" fontId="85" fillId="32" borderId="26" xfId="56" applyFont="1" applyFill="1" applyBorder="1" applyAlignment="1">
      <alignment horizontal="center" vertical="center" wrapText="1"/>
      <protection/>
    </xf>
    <xf numFmtId="0" fontId="85" fillId="32" borderId="44" xfId="56" applyFont="1" applyFill="1" applyBorder="1" applyAlignment="1">
      <alignment horizontal="center" vertical="center" wrapText="1"/>
      <protection/>
    </xf>
    <xf numFmtId="0" fontId="85" fillId="32" borderId="45" xfId="56" applyFont="1" applyFill="1" applyBorder="1" applyAlignment="1">
      <alignment horizontal="center" vertical="center" wrapText="1"/>
      <protection/>
    </xf>
    <xf numFmtId="0" fontId="1" fillId="32" borderId="61" xfId="0" applyFont="1" applyFill="1" applyBorder="1" applyAlignment="1">
      <alignment horizontal="center" vertical="center" wrapText="1"/>
    </xf>
    <xf numFmtId="0" fontId="1" fillId="32" borderId="26" xfId="0" applyFont="1" applyFill="1" applyBorder="1" applyAlignment="1">
      <alignment horizontal="center" vertical="center" wrapText="1"/>
    </xf>
    <xf numFmtId="0" fontId="1" fillId="32" borderId="87" xfId="0" applyFont="1" applyFill="1" applyBorder="1" applyAlignment="1">
      <alignment horizontal="center" vertical="center" wrapText="1"/>
    </xf>
    <xf numFmtId="0" fontId="1" fillId="32" borderId="51" xfId="0" applyFont="1" applyFill="1" applyBorder="1" applyAlignment="1">
      <alignment horizontal="center" vertical="center" wrapText="1"/>
    </xf>
    <xf numFmtId="0" fontId="1" fillId="32" borderId="69" xfId="0" applyFont="1" applyFill="1" applyBorder="1" applyAlignment="1">
      <alignment horizontal="center" vertical="center" wrapText="1"/>
    </xf>
    <xf numFmtId="0" fontId="1" fillId="32" borderId="68" xfId="0" applyFont="1" applyFill="1" applyBorder="1" applyAlignment="1">
      <alignment horizontal="center" vertical="center" wrapText="1"/>
    </xf>
    <xf numFmtId="0" fontId="1" fillId="32" borderId="3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32" borderId="68" xfId="0" applyFont="1" applyFill="1" applyBorder="1" applyAlignment="1">
      <alignment horizontal="right" vertical="center" wrapText="1"/>
    </xf>
    <xf numFmtId="0" fontId="2" fillId="32" borderId="29" xfId="0" applyFont="1" applyFill="1" applyBorder="1" applyAlignment="1">
      <alignment horizontal="right" vertical="center" wrapText="1"/>
    </xf>
    <xf numFmtId="0" fontId="1" fillId="32" borderId="44" xfId="0" applyFont="1" applyFill="1" applyBorder="1" applyAlignment="1">
      <alignment horizontal="center" vertical="center" wrapText="1"/>
    </xf>
    <xf numFmtId="0" fontId="1" fillId="32" borderId="45" xfId="0" applyFont="1" applyFill="1" applyBorder="1" applyAlignment="1">
      <alignment horizontal="center" vertical="center" wrapText="1"/>
    </xf>
    <xf numFmtId="0" fontId="1" fillId="32" borderId="64" xfId="0" applyFont="1" applyFill="1" applyBorder="1" applyAlignment="1">
      <alignment horizontal="center" vertical="center" wrapText="1"/>
    </xf>
    <xf numFmtId="0" fontId="1" fillId="32" borderId="5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32" borderId="86" xfId="0" applyFont="1" applyFill="1" applyBorder="1" applyAlignment="1">
      <alignment horizontal="right" vertical="center" wrapText="1"/>
    </xf>
    <xf numFmtId="0" fontId="2" fillId="32" borderId="53" xfId="0" applyFont="1" applyFill="1" applyBorder="1" applyAlignment="1">
      <alignment horizontal="right" vertical="center" wrapText="1"/>
    </xf>
    <xf numFmtId="0" fontId="2" fillId="32" borderId="50" xfId="0" applyFont="1" applyFill="1" applyBorder="1" applyAlignment="1">
      <alignment horizontal="right" vertical="center" wrapText="1"/>
    </xf>
    <xf numFmtId="0" fontId="2" fillId="32" borderId="27" xfId="0" applyFont="1" applyFill="1" applyBorder="1" applyAlignment="1">
      <alignment horizontal="right" vertical="center" wrapText="1"/>
    </xf>
    <xf numFmtId="0" fontId="2" fillId="32" borderId="37" xfId="55" applyFont="1" applyFill="1" applyBorder="1" applyAlignment="1">
      <alignment horizontal="center" vertical="center" wrapText="1"/>
      <protection/>
    </xf>
    <xf numFmtId="0" fontId="2" fillId="32" borderId="11" xfId="55" applyFont="1" applyFill="1" applyBorder="1" applyAlignment="1">
      <alignment horizontal="center" vertical="center" wrapText="1"/>
      <protection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35" borderId="32" xfId="55" applyFont="1" applyFill="1" applyBorder="1" applyAlignment="1">
      <alignment horizontal="center" vertical="center" wrapText="1"/>
      <protection/>
    </xf>
    <xf numFmtId="0" fontId="2" fillId="35" borderId="0" xfId="55" applyFont="1" applyFill="1" applyBorder="1" applyAlignment="1">
      <alignment horizontal="center" vertical="center" wrapText="1"/>
      <protection/>
    </xf>
    <xf numFmtId="0" fontId="2" fillId="36" borderId="84" xfId="55" applyFont="1" applyFill="1" applyBorder="1" applyAlignment="1">
      <alignment horizontal="center" vertical="center" wrapText="1"/>
      <protection/>
    </xf>
    <xf numFmtId="0" fontId="2" fillId="36" borderId="52" xfId="55" applyFont="1" applyFill="1" applyBorder="1" applyAlignment="1">
      <alignment horizontal="center" vertical="center" wrapText="1"/>
      <protection/>
    </xf>
    <xf numFmtId="0" fontId="29" fillId="0" borderId="0" xfId="0" applyFont="1" applyBorder="1" applyAlignment="1">
      <alignment horizontal="center" vertical="center"/>
    </xf>
    <xf numFmtId="0" fontId="21" fillId="32" borderId="54" xfId="0" applyFont="1" applyFill="1" applyBorder="1" applyAlignment="1">
      <alignment horizontal="center" vertical="center" wrapText="1"/>
    </xf>
    <xf numFmtId="0" fontId="21" fillId="32" borderId="45" xfId="0" applyFont="1" applyFill="1" applyBorder="1" applyAlignment="1">
      <alignment horizontal="center" vertical="center" wrapText="1"/>
    </xf>
    <xf numFmtId="0" fontId="21" fillId="32" borderId="59" xfId="0" applyFont="1" applyFill="1" applyBorder="1" applyAlignment="1">
      <alignment horizontal="center" vertical="center" wrapText="1"/>
    </xf>
    <xf numFmtId="0" fontId="21" fillId="32" borderId="65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1" fillId="32" borderId="57" xfId="0" applyFont="1" applyFill="1" applyBorder="1" applyAlignment="1">
      <alignment horizontal="center" vertical="center" wrapText="1"/>
    </xf>
    <xf numFmtId="0" fontId="21" fillId="32" borderId="51" xfId="0" applyFont="1" applyFill="1" applyBorder="1" applyAlignment="1">
      <alignment horizontal="center" vertical="center" wrapText="1"/>
    </xf>
    <xf numFmtId="0" fontId="21" fillId="32" borderId="67" xfId="0" applyFont="1" applyFill="1" applyBorder="1" applyAlignment="1">
      <alignment horizontal="center" vertical="center" wrapText="1"/>
    </xf>
    <xf numFmtId="0" fontId="16" fillId="32" borderId="17" xfId="0" applyFont="1" applyFill="1" applyBorder="1" applyAlignment="1">
      <alignment horizontal="center" vertical="center" wrapText="1"/>
    </xf>
    <xf numFmtId="0" fontId="16" fillId="32" borderId="19" xfId="0" applyFont="1" applyFill="1" applyBorder="1" applyAlignment="1">
      <alignment horizontal="center" vertical="center" wrapText="1"/>
    </xf>
    <xf numFmtId="0" fontId="18" fillId="32" borderId="53" xfId="0" applyFont="1" applyFill="1" applyBorder="1" applyAlignment="1">
      <alignment horizontal="center" vertical="center"/>
    </xf>
    <xf numFmtId="0" fontId="18" fillId="32" borderId="37" xfId="0" applyFont="1" applyFill="1" applyBorder="1" applyAlignment="1">
      <alignment horizontal="center" vertical="center"/>
    </xf>
    <xf numFmtId="0" fontId="18" fillId="32" borderId="40" xfId="0" applyFont="1" applyFill="1" applyBorder="1" applyAlignment="1">
      <alignment horizontal="center" vertical="center"/>
    </xf>
    <xf numFmtId="0" fontId="16" fillId="32" borderId="39" xfId="0" applyFont="1" applyFill="1" applyBorder="1" applyAlignment="1">
      <alignment horizontal="center" vertical="center" wrapText="1"/>
    </xf>
    <xf numFmtId="0" fontId="16" fillId="32" borderId="37" xfId="0" applyFont="1" applyFill="1" applyBorder="1" applyAlignment="1">
      <alignment horizontal="center" vertical="center" wrapText="1"/>
    </xf>
    <xf numFmtId="0" fontId="16" fillId="32" borderId="40" xfId="0" applyFont="1" applyFill="1" applyBorder="1" applyAlignment="1">
      <alignment horizontal="center" vertical="center" wrapText="1"/>
    </xf>
    <xf numFmtId="0" fontId="17" fillId="32" borderId="39" xfId="0" applyFont="1" applyFill="1" applyBorder="1" applyAlignment="1">
      <alignment horizontal="center" vertical="center" wrapText="1"/>
    </xf>
    <xf numFmtId="0" fontId="17" fillId="32" borderId="37" xfId="0" applyFont="1" applyFill="1" applyBorder="1" applyAlignment="1">
      <alignment horizontal="center" vertical="center" wrapText="1"/>
    </xf>
    <xf numFmtId="0" fontId="17" fillId="32" borderId="40" xfId="0" applyFont="1" applyFill="1" applyBorder="1" applyAlignment="1">
      <alignment horizontal="center" vertical="center" wrapText="1"/>
    </xf>
    <xf numFmtId="0" fontId="1" fillId="32" borderId="59" xfId="0" applyFont="1" applyFill="1" applyBorder="1" applyAlignment="1">
      <alignment horizontal="center" vertical="center" wrapText="1"/>
    </xf>
    <xf numFmtId="0" fontId="1" fillId="32" borderId="65" xfId="0" applyFont="1" applyFill="1" applyBorder="1" applyAlignment="1">
      <alignment horizontal="center" vertical="center" wrapText="1"/>
    </xf>
    <xf numFmtId="0" fontId="1" fillId="32" borderId="54" xfId="0" applyFont="1" applyFill="1" applyBorder="1" applyAlignment="1">
      <alignment horizontal="center" vertical="center" wrapText="1"/>
    </xf>
    <xf numFmtId="0" fontId="1" fillId="32" borderId="57" xfId="0" applyFont="1" applyFill="1" applyBorder="1" applyAlignment="1">
      <alignment horizontal="center" vertical="center" wrapText="1"/>
    </xf>
    <xf numFmtId="0" fontId="1" fillId="32" borderId="67" xfId="0" applyFont="1" applyFill="1" applyBorder="1" applyAlignment="1">
      <alignment horizontal="center" vertical="center" wrapText="1"/>
    </xf>
    <xf numFmtId="0" fontId="14" fillId="32" borderId="17" xfId="0" applyFont="1" applyFill="1" applyBorder="1" applyAlignment="1">
      <alignment horizontal="center" vertical="center" wrapText="1"/>
    </xf>
    <xf numFmtId="0" fontId="14" fillId="32" borderId="19" xfId="0" applyFont="1" applyFill="1" applyBorder="1" applyAlignment="1">
      <alignment horizontal="center" vertical="center" wrapText="1"/>
    </xf>
    <xf numFmtId="0" fontId="2" fillId="32" borderId="53" xfId="0" applyFont="1" applyFill="1" applyBorder="1" applyAlignment="1">
      <alignment horizontal="center" vertical="center"/>
    </xf>
    <xf numFmtId="0" fontId="2" fillId="32" borderId="37" xfId="0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/>
    </xf>
    <xf numFmtId="0" fontId="14" fillId="32" borderId="35" xfId="0" applyFont="1" applyFill="1" applyBorder="1" applyAlignment="1">
      <alignment horizontal="center" vertical="center" wrapText="1"/>
    </xf>
    <xf numFmtId="0" fontId="14" fillId="32" borderId="39" xfId="0" applyFont="1" applyFill="1" applyBorder="1" applyAlignment="1">
      <alignment horizontal="center" vertical="center" wrapText="1"/>
    </xf>
    <xf numFmtId="0" fontId="14" fillId="32" borderId="37" xfId="0" applyFont="1" applyFill="1" applyBorder="1" applyAlignment="1">
      <alignment horizontal="center" vertical="center" wrapText="1"/>
    </xf>
    <xf numFmtId="0" fontId="14" fillId="32" borderId="40" xfId="0" applyFont="1" applyFill="1" applyBorder="1" applyAlignment="1">
      <alignment horizontal="center" vertical="center" wrapText="1"/>
    </xf>
    <xf numFmtId="0" fontId="1" fillId="32" borderId="39" xfId="0" applyFont="1" applyFill="1" applyBorder="1" applyAlignment="1">
      <alignment horizontal="center" vertical="center" wrapText="1"/>
    </xf>
    <xf numFmtId="0" fontId="1" fillId="32" borderId="37" xfId="0" applyFont="1" applyFill="1" applyBorder="1" applyAlignment="1">
      <alignment horizontal="center" vertical="center" wrapText="1"/>
    </xf>
    <xf numFmtId="0" fontId="1" fillId="32" borderId="4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80" fillId="0" borderId="0" xfId="0" applyFont="1" applyAlignment="1">
      <alignment horizontal="center" vertical="center"/>
    </xf>
    <xf numFmtId="0" fontId="91" fillId="0" borderId="0" xfId="0" applyFont="1" applyAlignment="1">
      <alignment vertical="center"/>
    </xf>
    <xf numFmtId="0" fontId="13" fillId="0" borderId="0" xfId="0" applyFont="1" applyBorder="1" applyAlignment="1">
      <alignment horizontal="center" wrapText="1"/>
    </xf>
    <xf numFmtId="0" fontId="12" fillId="37" borderId="81" xfId="0" applyFont="1" applyFill="1" applyBorder="1" applyAlignment="1">
      <alignment horizontal="center" wrapText="1"/>
    </xf>
    <xf numFmtId="0" fontId="12" fillId="37" borderId="64" xfId="0" applyFont="1" applyFill="1" applyBorder="1" applyAlignment="1">
      <alignment horizontal="center" wrapText="1"/>
    </xf>
    <xf numFmtId="0" fontId="12" fillId="37" borderId="38" xfId="0" applyFont="1" applyFill="1" applyBorder="1" applyAlignment="1">
      <alignment horizontal="center" wrapText="1"/>
    </xf>
    <xf numFmtId="0" fontId="12" fillId="37" borderId="58" xfId="0" applyFont="1" applyFill="1" applyBorder="1" applyAlignment="1">
      <alignment horizontal="center" wrapText="1"/>
    </xf>
    <xf numFmtId="0" fontId="35" fillId="37" borderId="68" xfId="0" applyFont="1" applyFill="1" applyBorder="1" applyAlignment="1">
      <alignment horizontal="center" vertical="center" wrapText="1"/>
    </xf>
    <xf numFmtId="0" fontId="35" fillId="37" borderId="33" xfId="0" applyFont="1" applyFill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14" fillId="32" borderId="67" xfId="0" applyFont="1" applyFill="1" applyBorder="1" applyAlignment="1">
      <alignment horizontal="center" vertical="center" wrapText="1"/>
    </xf>
    <xf numFmtId="0" fontId="14" fillId="32" borderId="86" xfId="0" applyFont="1" applyFill="1" applyBorder="1" applyAlignment="1">
      <alignment horizontal="center" vertical="center" wrapText="1"/>
    </xf>
    <xf numFmtId="0" fontId="14" fillId="32" borderId="85" xfId="0" applyFont="1" applyFill="1" applyBorder="1" applyAlignment="1">
      <alignment horizontal="center" vertical="center" wrapText="1"/>
    </xf>
    <xf numFmtId="0" fontId="14" fillId="32" borderId="66" xfId="0" applyFont="1" applyFill="1" applyBorder="1" applyAlignment="1">
      <alignment horizontal="center" vertical="center" wrapText="1"/>
    </xf>
    <xf numFmtId="0" fontId="14" fillId="32" borderId="24" xfId="0" applyFont="1" applyFill="1" applyBorder="1" applyAlignment="1">
      <alignment horizontal="center" vertical="center" wrapText="1"/>
    </xf>
    <xf numFmtId="0" fontId="14" fillId="32" borderId="76" xfId="0" applyFont="1" applyFill="1" applyBorder="1" applyAlignment="1">
      <alignment horizontal="center" vertical="center" wrapText="1"/>
    </xf>
    <xf numFmtId="0" fontId="16" fillId="32" borderId="24" xfId="0" applyFont="1" applyFill="1" applyBorder="1" applyAlignment="1">
      <alignment horizontal="center" vertical="center" wrapText="1"/>
    </xf>
    <xf numFmtId="0" fontId="16" fillId="32" borderId="76" xfId="0" applyFont="1" applyFill="1" applyBorder="1" applyAlignment="1">
      <alignment horizontal="center" vertical="center" wrapText="1"/>
    </xf>
    <xf numFmtId="0" fontId="16" fillId="32" borderId="85" xfId="0" applyFont="1" applyFill="1" applyBorder="1" applyAlignment="1">
      <alignment horizontal="center" vertical="center" wrapText="1"/>
    </xf>
    <xf numFmtId="0" fontId="16" fillId="32" borderId="66" xfId="0" applyFont="1" applyFill="1" applyBorder="1" applyAlignment="1">
      <alignment horizontal="center" vertical="center" wrapText="1"/>
    </xf>
    <xf numFmtId="0" fontId="16" fillId="32" borderId="86" xfId="0" applyFont="1" applyFill="1" applyBorder="1" applyAlignment="1">
      <alignment horizontal="center" vertical="center" wrapText="1"/>
    </xf>
    <xf numFmtId="0" fontId="16" fillId="32" borderId="67" xfId="0" applyFont="1" applyFill="1" applyBorder="1" applyAlignment="1">
      <alignment horizontal="center" vertical="center" wrapText="1"/>
    </xf>
    <xf numFmtId="0" fontId="2" fillId="32" borderId="88" xfId="0" applyFont="1" applyFill="1" applyBorder="1" applyAlignment="1">
      <alignment horizontal="center" wrapText="1" shrinkToFit="1"/>
    </xf>
    <xf numFmtId="0" fontId="2" fillId="32" borderId="89" xfId="0" applyFont="1" applyFill="1" applyBorder="1" applyAlignment="1">
      <alignment horizontal="center" wrapText="1" shrinkToFit="1"/>
    </xf>
    <xf numFmtId="0" fontId="2" fillId="32" borderId="87" xfId="0" applyFont="1" applyFill="1" applyBorder="1" applyAlignment="1">
      <alignment horizontal="center" vertical="center" wrapText="1" shrinkToFit="1"/>
    </xf>
    <xf numFmtId="0" fontId="2" fillId="32" borderId="51" xfId="0" applyFont="1" applyFill="1" applyBorder="1" applyAlignment="1">
      <alignment horizontal="center" vertical="center" wrapText="1" shrinkToFit="1"/>
    </xf>
    <xf numFmtId="0" fontId="2" fillId="32" borderId="68" xfId="0" applyFont="1" applyFill="1" applyBorder="1" applyAlignment="1">
      <alignment horizontal="right"/>
    </xf>
    <xf numFmtId="0" fontId="2" fillId="32" borderId="69" xfId="0" applyFont="1" applyFill="1" applyBorder="1" applyAlignment="1">
      <alignment horizontal="right"/>
    </xf>
    <xf numFmtId="0" fontId="2" fillId="32" borderId="33" xfId="0" applyFont="1" applyFill="1" applyBorder="1" applyAlignment="1">
      <alignment horizontal="right"/>
    </xf>
    <xf numFmtId="0" fontId="36" fillId="0" borderId="25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36" fillId="0" borderId="31" xfId="0" applyFont="1" applyBorder="1" applyAlignment="1">
      <alignment horizontal="center"/>
    </xf>
    <xf numFmtId="1" fontId="24" fillId="0" borderId="90" xfId="0" applyNumberFormat="1" applyFont="1" applyFill="1" applyBorder="1" applyAlignment="1" applyProtection="1">
      <alignment horizontal="center" vertical="center"/>
      <protection locked="0"/>
    </xf>
    <xf numFmtId="1" fontId="24" fillId="0" borderId="91" xfId="0" applyNumberFormat="1" applyFont="1" applyFill="1" applyBorder="1" applyAlignment="1" applyProtection="1">
      <alignment horizontal="center" vertical="center"/>
      <protection locked="0"/>
    </xf>
    <xf numFmtId="1" fontId="24" fillId="0" borderId="70" xfId="0" applyNumberFormat="1" applyFont="1" applyFill="1" applyBorder="1" applyAlignment="1" applyProtection="1">
      <alignment horizontal="center" vertical="center"/>
      <protection locked="0"/>
    </xf>
    <xf numFmtId="3" fontId="24" fillId="0" borderId="90" xfId="0" applyNumberFormat="1" applyFont="1" applyFill="1" applyBorder="1" applyAlignment="1" applyProtection="1">
      <alignment horizontal="center" vertical="center"/>
      <protection locked="0"/>
    </xf>
    <xf numFmtId="3" fontId="24" fillId="0" borderId="91" xfId="0" applyNumberFormat="1" applyFont="1" applyFill="1" applyBorder="1" applyAlignment="1" applyProtection="1">
      <alignment horizontal="center" vertical="center"/>
      <protection locked="0"/>
    </xf>
    <xf numFmtId="3" fontId="24" fillId="0" borderId="70" xfId="0" applyNumberFormat="1" applyFont="1" applyFill="1" applyBorder="1" applyAlignment="1" applyProtection="1">
      <alignment horizontal="center" vertical="center"/>
      <protection locked="0"/>
    </xf>
    <xf numFmtId="3" fontId="24" fillId="0" borderId="83" xfId="0" applyNumberFormat="1" applyFont="1" applyFill="1" applyBorder="1" applyAlignment="1" applyProtection="1">
      <alignment horizontal="center" vertical="center"/>
      <protection locked="0"/>
    </xf>
    <xf numFmtId="3" fontId="24" fillId="0" borderId="74" xfId="0" applyNumberFormat="1" applyFont="1" applyFill="1" applyBorder="1" applyAlignment="1" applyProtection="1">
      <alignment horizontal="center" vertical="center"/>
      <protection locked="0"/>
    </xf>
    <xf numFmtId="3" fontId="24" fillId="0" borderId="65" xfId="0" applyNumberFormat="1" applyFont="1" applyFill="1" applyBorder="1" applyAlignment="1" applyProtection="1">
      <alignment horizontal="center" vertical="center"/>
      <protection locked="0"/>
    </xf>
    <xf numFmtId="0" fontId="37" fillId="0" borderId="84" xfId="0" applyFont="1" applyFill="1" applyBorder="1" applyAlignment="1" applyProtection="1">
      <alignment horizontal="center" vertical="center"/>
      <protection/>
    </xf>
    <xf numFmtId="0" fontId="37" fillId="0" borderId="52" xfId="0" applyFont="1" applyFill="1" applyBorder="1" applyAlignment="1" applyProtection="1">
      <alignment horizontal="center" vertical="center"/>
      <protection/>
    </xf>
    <xf numFmtId="0" fontId="37" fillId="0" borderId="21" xfId="0" applyFont="1" applyFill="1" applyBorder="1" applyAlignment="1" applyProtection="1">
      <alignment horizontal="center" vertical="center"/>
      <protection/>
    </xf>
    <xf numFmtId="0" fontId="24" fillId="0" borderId="61" xfId="0" applyFont="1" applyBorder="1" applyAlignment="1" applyProtection="1">
      <alignment horizontal="center" vertical="center" wrapText="1"/>
      <protection locked="0"/>
    </xf>
    <xf numFmtId="0" fontId="24" fillId="0" borderId="62" xfId="0" applyFont="1" applyBorder="1" applyAlignment="1" applyProtection="1">
      <alignment horizontal="center" vertical="center" wrapText="1"/>
      <protection locked="0"/>
    </xf>
    <xf numFmtId="0" fontId="24" fillId="0" borderId="26" xfId="0" applyFont="1" applyBorder="1" applyAlignment="1" applyProtection="1">
      <alignment horizontal="center" vertical="center" wrapText="1"/>
      <protection locked="0"/>
    </xf>
    <xf numFmtId="1" fontId="24" fillId="0" borderId="44" xfId="0" applyNumberFormat="1" applyFont="1" applyFill="1" applyBorder="1" applyAlignment="1" applyProtection="1">
      <alignment horizontal="center" vertical="center"/>
      <protection locked="0"/>
    </xf>
    <xf numFmtId="1" fontId="24" fillId="0" borderId="73" xfId="0" applyNumberFormat="1" applyFont="1" applyFill="1" applyBorder="1" applyAlignment="1" applyProtection="1">
      <alignment horizontal="center" vertical="center"/>
      <protection locked="0"/>
    </xf>
    <xf numFmtId="1" fontId="24" fillId="0" borderId="45" xfId="0" applyNumberFormat="1" applyFont="1" applyFill="1" applyBorder="1" applyAlignment="1" applyProtection="1">
      <alignment horizontal="center" vertical="center"/>
      <protection locked="0"/>
    </xf>
    <xf numFmtId="3" fontId="24" fillId="0" borderId="44" xfId="0" applyNumberFormat="1" applyFont="1" applyFill="1" applyBorder="1" applyAlignment="1" applyProtection="1">
      <alignment horizontal="center" vertical="center"/>
      <protection locked="0"/>
    </xf>
    <xf numFmtId="3" fontId="24" fillId="0" borderId="73" xfId="0" applyNumberFormat="1" applyFont="1" applyFill="1" applyBorder="1" applyAlignment="1" applyProtection="1">
      <alignment horizontal="center" vertical="center"/>
      <protection locked="0"/>
    </xf>
    <xf numFmtId="3" fontId="24" fillId="0" borderId="45" xfId="0" applyNumberFormat="1" applyFont="1" applyFill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49" fontId="4" fillId="32" borderId="44" xfId="0" applyNumberFormat="1" applyFont="1" applyFill="1" applyBorder="1" applyAlignment="1" applyProtection="1">
      <alignment horizontal="center" vertical="center" wrapText="1"/>
      <protection/>
    </xf>
    <xf numFmtId="49" fontId="4" fillId="32" borderId="45" xfId="0" applyNumberFormat="1" applyFont="1" applyFill="1" applyBorder="1" applyAlignment="1" applyProtection="1">
      <alignment horizontal="center" vertical="center" wrapText="1"/>
      <protection/>
    </xf>
    <xf numFmtId="49" fontId="4" fillId="32" borderId="44" xfId="0" applyNumberFormat="1" applyFont="1" applyFill="1" applyBorder="1" applyAlignment="1" applyProtection="1">
      <alignment horizontal="center" vertical="center"/>
      <protection/>
    </xf>
    <xf numFmtId="49" fontId="4" fillId="32" borderId="73" xfId="0" applyNumberFormat="1" applyFont="1" applyFill="1" applyBorder="1" applyAlignment="1" applyProtection="1">
      <alignment horizontal="center" vertical="center"/>
      <protection/>
    </xf>
    <xf numFmtId="0" fontId="37" fillId="0" borderId="61" xfId="0" applyFont="1" applyFill="1" applyBorder="1" applyAlignment="1" applyProtection="1">
      <alignment horizontal="center" vertical="center"/>
      <protection/>
    </xf>
    <xf numFmtId="0" fontId="37" fillId="0" borderId="62" xfId="0" applyFont="1" applyFill="1" applyBorder="1" applyAlignment="1" applyProtection="1">
      <alignment horizontal="center" vertical="center"/>
      <protection/>
    </xf>
    <xf numFmtId="0" fontId="37" fillId="0" borderId="26" xfId="0" applyFont="1" applyFill="1" applyBorder="1" applyAlignment="1" applyProtection="1">
      <alignment horizontal="center" vertical="center"/>
      <protection/>
    </xf>
    <xf numFmtId="0" fontId="24" fillId="0" borderId="44" xfId="0" applyFont="1" applyFill="1" applyBorder="1" applyAlignment="1" applyProtection="1">
      <alignment horizontal="center" vertical="center" wrapText="1"/>
      <protection locked="0"/>
    </xf>
    <xf numFmtId="0" fontId="24" fillId="0" borderId="73" xfId="0" applyFont="1" applyFill="1" applyBorder="1" applyAlignment="1" applyProtection="1">
      <alignment horizontal="center" vertical="center" wrapText="1"/>
      <protection locked="0"/>
    </xf>
    <xf numFmtId="0" fontId="24" fillId="0" borderId="4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24" fillId="32" borderId="61" xfId="0" applyFont="1" applyFill="1" applyBorder="1" applyAlignment="1" applyProtection="1">
      <alignment horizontal="center" vertical="center" wrapText="1"/>
      <protection/>
    </xf>
    <xf numFmtId="0" fontId="24" fillId="32" borderId="26" xfId="0" applyFont="1" applyFill="1" applyBorder="1" applyAlignment="1" applyProtection="1">
      <alignment horizontal="center" vertical="center" wrapText="1"/>
      <protection/>
    </xf>
    <xf numFmtId="3" fontId="4" fillId="0" borderId="44" xfId="0" applyNumberFormat="1" applyFont="1" applyFill="1" applyBorder="1" applyAlignment="1" applyProtection="1">
      <alignment horizontal="center" vertical="center" wrapText="1"/>
      <protection/>
    </xf>
    <xf numFmtId="3" fontId="4" fillId="0" borderId="73" xfId="0" applyNumberFormat="1" applyFont="1" applyFill="1" applyBorder="1" applyAlignment="1" applyProtection="1">
      <alignment horizontal="center" vertical="center" wrapText="1"/>
      <protection/>
    </xf>
    <xf numFmtId="3" fontId="4" fillId="0" borderId="45" xfId="0" applyNumberFormat="1" applyFont="1" applyFill="1" applyBorder="1" applyAlignment="1" applyProtection="1">
      <alignment horizontal="center" vertical="center" wrapText="1"/>
      <protection/>
    </xf>
    <xf numFmtId="3" fontId="4" fillId="0" borderId="90" xfId="0" applyNumberFormat="1" applyFont="1" applyFill="1" applyBorder="1" applyAlignment="1" applyProtection="1">
      <alignment horizontal="center" vertical="center" wrapText="1"/>
      <protection/>
    </xf>
    <xf numFmtId="3" fontId="4" fillId="0" borderId="91" xfId="0" applyNumberFormat="1" applyFont="1" applyFill="1" applyBorder="1" applyAlignment="1" applyProtection="1">
      <alignment horizontal="center" vertical="center" wrapText="1"/>
      <protection/>
    </xf>
    <xf numFmtId="3" fontId="4" fillId="0" borderId="70" xfId="0" applyNumberFormat="1" applyFont="1" applyFill="1" applyBorder="1" applyAlignment="1" applyProtection="1">
      <alignment horizontal="center" vertical="center" wrapText="1"/>
      <protection/>
    </xf>
    <xf numFmtId="49" fontId="4" fillId="32" borderId="73" xfId="0" applyNumberFormat="1" applyFont="1" applyFill="1" applyBorder="1" applyAlignment="1" applyProtection="1">
      <alignment horizontal="center" vertical="center" wrapText="1"/>
      <protection/>
    </xf>
    <xf numFmtId="49" fontId="4" fillId="32" borderId="83" xfId="0" applyNumberFormat="1" applyFont="1" applyFill="1" applyBorder="1" applyAlignment="1" applyProtection="1">
      <alignment horizontal="center" vertical="center" wrapText="1"/>
      <protection/>
    </xf>
    <xf numFmtId="49" fontId="4" fillId="32" borderId="74" xfId="0" applyNumberFormat="1" applyFont="1" applyFill="1" applyBorder="1" applyAlignment="1" applyProtection="1">
      <alignment horizontal="center" vertical="center" wrapText="1"/>
      <protection/>
    </xf>
    <xf numFmtId="49" fontId="4" fillId="32" borderId="92" xfId="0" applyNumberFormat="1" applyFont="1" applyFill="1" applyBorder="1" applyAlignment="1" applyProtection="1">
      <alignment horizontal="center" vertical="center" wrapText="1"/>
      <protection/>
    </xf>
    <xf numFmtId="49" fontId="4" fillId="32" borderId="69" xfId="0" applyNumberFormat="1" applyFont="1" applyFill="1" applyBorder="1" applyAlignment="1" applyProtection="1">
      <alignment horizontal="center" vertical="center"/>
      <protection/>
    </xf>
    <xf numFmtId="49" fontId="4" fillId="32" borderId="29" xfId="0" applyNumberFormat="1" applyFont="1" applyFill="1" applyBorder="1" applyAlignment="1" applyProtection="1">
      <alignment horizontal="center" vertical="center"/>
      <protection/>
    </xf>
    <xf numFmtId="1" fontId="24" fillId="0" borderId="87" xfId="0" applyNumberFormat="1" applyFont="1" applyFill="1" applyBorder="1" applyAlignment="1" applyProtection="1">
      <alignment horizontal="center" vertical="center"/>
      <protection locked="0"/>
    </xf>
    <xf numFmtId="1" fontId="24" fillId="0" borderId="93" xfId="0" applyNumberFormat="1" applyFont="1" applyFill="1" applyBorder="1" applyAlignment="1" applyProtection="1">
      <alignment horizontal="center" vertical="center"/>
      <protection locked="0"/>
    </xf>
    <xf numFmtId="1" fontId="24" fillId="0" borderId="51" xfId="0" applyNumberFormat="1" applyFont="1" applyFill="1" applyBorder="1" applyAlignment="1" applyProtection="1">
      <alignment horizontal="center" vertical="center"/>
      <protection locked="0"/>
    </xf>
    <xf numFmtId="0" fontId="24" fillId="0" borderId="44" xfId="0" applyFont="1" applyBorder="1" applyAlignment="1" applyProtection="1">
      <alignment horizontal="center" vertical="center" wrapText="1"/>
      <protection locked="0"/>
    </xf>
    <xf numFmtId="0" fontId="24" fillId="0" borderId="73" xfId="0" applyFont="1" applyBorder="1" applyAlignment="1" applyProtection="1">
      <alignment horizontal="center" vertical="center" wrapText="1"/>
      <protection locked="0"/>
    </xf>
    <xf numFmtId="0" fontId="24" fillId="0" borderId="45" xfId="0" applyFont="1" applyBorder="1" applyAlignment="1" applyProtection="1">
      <alignment horizontal="center" vertical="center" wrapText="1"/>
      <protection locked="0"/>
    </xf>
    <xf numFmtId="0" fontId="37" fillId="0" borderId="67" xfId="0" applyFont="1" applyFill="1" applyBorder="1" applyAlignment="1" applyProtection="1">
      <alignment horizontal="center" vertical="center"/>
      <protection/>
    </xf>
    <xf numFmtId="0" fontId="37" fillId="0" borderId="17" xfId="0" applyFont="1" applyFill="1" applyBorder="1" applyAlignment="1" applyProtection="1">
      <alignment horizontal="center" vertical="center"/>
      <protection/>
    </xf>
    <xf numFmtId="0" fontId="37" fillId="0" borderId="19" xfId="0" applyFont="1" applyFill="1" applyBorder="1" applyAlignment="1" applyProtection="1">
      <alignment horizontal="center" vertical="center"/>
      <protection/>
    </xf>
    <xf numFmtId="0" fontId="24" fillId="0" borderId="87" xfId="0" applyFont="1" applyBorder="1" applyAlignment="1" applyProtection="1">
      <alignment horizontal="center" vertical="center" wrapText="1"/>
      <protection locked="0"/>
    </xf>
    <xf numFmtId="0" fontId="24" fillId="0" borderId="93" xfId="0" applyFont="1" applyBorder="1" applyAlignment="1" applyProtection="1">
      <alignment horizontal="center" vertical="center" wrapText="1"/>
      <protection locked="0"/>
    </xf>
    <xf numFmtId="0" fontId="24" fillId="0" borderId="51" xfId="0" applyFont="1" applyBorder="1" applyAlignment="1" applyProtection="1">
      <alignment horizontal="center" vertical="center" wrapText="1"/>
      <protection locked="0"/>
    </xf>
    <xf numFmtId="0" fontId="24" fillId="38" borderId="68" xfId="0" applyFont="1" applyFill="1" applyBorder="1" applyAlignment="1" applyProtection="1">
      <alignment horizontal="center" vertical="center"/>
      <protection/>
    </xf>
    <xf numFmtId="0" fontId="24" fillId="38" borderId="69" xfId="0" applyFont="1" applyFill="1" applyBorder="1" applyAlignment="1" applyProtection="1">
      <alignment horizontal="center" vertical="center"/>
      <protection/>
    </xf>
    <xf numFmtId="0" fontId="24" fillId="38" borderId="33" xfId="0" applyFont="1" applyFill="1" applyBorder="1" applyAlignment="1" applyProtection="1">
      <alignment horizontal="center" vertical="center"/>
      <protection/>
    </xf>
    <xf numFmtId="0" fontId="37" fillId="0" borderId="61" xfId="0" applyFont="1" applyFill="1" applyBorder="1" applyAlignment="1" applyProtection="1">
      <alignment horizontal="center" vertical="center" wrapText="1"/>
      <protection/>
    </xf>
    <xf numFmtId="0" fontId="37" fillId="0" borderId="62" xfId="0" applyFont="1" applyFill="1" applyBorder="1" applyAlignment="1" applyProtection="1">
      <alignment horizontal="center" vertical="center" wrapText="1"/>
      <protection/>
    </xf>
    <xf numFmtId="0" fontId="37" fillId="0" borderId="26" xfId="0" applyFont="1" applyFill="1" applyBorder="1" applyAlignment="1" applyProtection="1">
      <alignment horizontal="center" vertical="center" wrapText="1"/>
      <protection/>
    </xf>
    <xf numFmtId="49" fontId="4" fillId="0" borderId="44" xfId="0" applyNumberFormat="1" applyFont="1" applyFill="1" applyBorder="1" applyAlignment="1" applyProtection="1">
      <alignment horizontal="center" vertical="center" wrapText="1"/>
      <protection/>
    </xf>
    <xf numFmtId="49" fontId="4" fillId="0" borderId="73" xfId="0" applyNumberFormat="1" applyFont="1" applyFill="1" applyBorder="1" applyAlignment="1" applyProtection="1">
      <alignment horizontal="center" vertical="center" wrapText="1"/>
      <protection/>
    </xf>
    <xf numFmtId="49" fontId="4" fillId="0" borderId="45" xfId="0" applyNumberFormat="1" applyFont="1" applyFill="1" applyBorder="1" applyAlignment="1" applyProtection="1">
      <alignment horizontal="center" vertical="center" wrapText="1"/>
      <protection/>
    </xf>
    <xf numFmtId="49" fontId="2" fillId="32" borderId="44" xfId="0" applyNumberFormat="1" applyFont="1" applyFill="1" applyBorder="1" applyAlignment="1" applyProtection="1">
      <alignment horizontal="center" vertical="center" wrapText="1"/>
      <protection/>
    </xf>
    <xf numFmtId="49" fontId="2" fillId="32" borderId="45" xfId="0" applyNumberFormat="1" applyFont="1" applyFill="1" applyBorder="1" applyAlignment="1" applyProtection="1">
      <alignment horizontal="center" vertical="center" wrapText="1"/>
      <protection/>
    </xf>
    <xf numFmtId="49" fontId="2" fillId="32" borderId="83" xfId="0" applyNumberFormat="1" applyFont="1" applyFill="1" applyBorder="1" applyAlignment="1" applyProtection="1">
      <alignment horizontal="center" vertical="center" wrapText="1"/>
      <protection/>
    </xf>
    <xf numFmtId="49" fontId="2" fillId="32" borderId="65" xfId="0" applyNumberFormat="1" applyFont="1" applyFill="1" applyBorder="1" applyAlignment="1" applyProtection="1">
      <alignment horizontal="center" vertical="center" wrapText="1"/>
      <protection/>
    </xf>
    <xf numFmtId="0" fontId="2" fillId="32" borderId="84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64" xfId="0" applyFont="1" applyFill="1" applyBorder="1" applyAlignment="1">
      <alignment horizontal="center" vertical="center" wrapText="1"/>
    </xf>
    <xf numFmtId="0" fontId="2" fillId="32" borderId="58" xfId="0" applyFont="1" applyFill="1" applyBorder="1" applyAlignment="1">
      <alignment horizontal="center" vertical="center" wrapText="1"/>
    </xf>
    <xf numFmtId="49" fontId="2" fillId="32" borderId="87" xfId="0" applyNumberFormat="1" applyFont="1" applyFill="1" applyBorder="1" applyAlignment="1" applyProtection="1">
      <alignment horizontal="center" vertical="center" wrapText="1"/>
      <protection/>
    </xf>
    <xf numFmtId="49" fontId="2" fillId="32" borderId="51" xfId="0" applyNumberFormat="1" applyFont="1" applyFill="1" applyBorder="1" applyAlignment="1" applyProtection="1">
      <alignment horizontal="center" vertical="center" wrapText="1"/>
      <protection/>
    </xf>
    <xf numFmtId="0" fontId="2" fillId="32" borderId="44" xfId="55" applyFont="1" applyFill="1" applyBorder="1" applyAlignment="1">
      <alignment horizontal="center" vertical="center" wrapText="1"/>
      <protection/>
    </xf>
    <xf numFmtId="0" fontId="2" fillId="32" borderId="45" xfId="55" applyFont="1" applyFill="1" applyBorder="1" applyAlignment="1">
      <alignment horizontal="center" vertical="center" wrapText="1"/>
      <protection/>
    </xf>
  </cellXfs>
  <cellStyles count="53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Comma 2" xfId="40"/>
    <cellStyle name="Ćelija za proveru" xfId="41"/>
    <cellStyle name="Dobro" xfId="42"/>
    <cellStyle name="Excel Built-in Normal" xfId="43"/>
    <cellStyle name="Hyperlink" xfId="44"/>
    <cellStyle name="Followed Hyperlink" xfId="45"/>
    <cellStyle name="Izlaz" xfId="46"/>
    <cellStyle name="Izračunavanje" xfId="47"/>
    <cellStyle name="Loše" xfId="48"/>
    <cellStyle name="Naslov" xfId="49"/>
    <cellStyle name="Naslov 1" xfId="50"/>
    <cellStyle name="Naslov 2" xfId="51"/>
    <cellStyle name="Naslov 3" xfId="52"/>
    <cellStyle name="Naslov 4" xfId="53"/>
    <cellStyle name="Neutralno" xfId="54"/>
    <cellStyle name="Normal 2" xfId="55"/>
    <cellStyle name="Normal 3" xfId="56"/>
    <cellStyle name="Povezana ćelija" xfId="57"/>
    <cellStyle name="Percent" xfId="58"/>
    <cellStyle name="Tekst objašnjenja" xfId="59"/>
    <cellStyle name="Tekst upozorenja" xfId="60"/>
    <cellStyle name="Ukupno" xfId="61"/>
    <cellStyle name="Unos" xfId="62"/>
    <cellStyle name="Currency" xfId="63"/>
    <cellStyle name="Currency [0]" xfId="64"/>
    <cellStyle name="Comma" xfId="65"/>
    <cellStyle name="Comma [0]" xfId="66"/>
  </cellStyles>
  <dxfs count="7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1447800</xdr:colOff>
      <xdr:row>22</xdr:row>
      <xdr:rowOff>333375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667000" y="6896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Q150"/>
  <sheetViews>
    <sheetView showGridLines="0" view="pageBreakPreview" zoomScale="55" zoomScaleNormal="55" zoomScaleSheetLayoutView="55" workbookViewId="0" topLeftCell="A82">
      <selection activeCell="F148" sqref="F148:H149"/>
    </sheetView>
  </sheetViews>
  <sheetFormatPr defaultColWidth="9.140625" defaultRowHeight="12.75"/>
  <cols>
    <col min="1" max="1" width="9.140625" style="17" customWidth="1"/>
    <col min="2" max="2" width="25.7109375" style="17" customWidth="1"/>
    <col min="3" max="3" width="95.57421875" style="17" customWidth="1"/>
    <col min="4" max="4" width="9.8515625" style="17" customWidth="1"/>
    <col min="5" max="8" width="25.7109375" style="17" customWidth="1"/>
    <col min="9" max="9" width="4.00390625" style="17" customWidth="1"/>
    <col min="10" max="16384" width="9.140625" style="17" customWidth="1"/>
  </cols>
  <sheetData>
    <row r="1" ht="18.75">
      <c r="H1" s="407" t="s">
        <v>703</v>
      </c>
    </row>
    <row r="3" spans="2:8" ht="30" customHeight="1">
      <c r="B3" s="637" t="s">
        <v>881</v>
      </c>
      <c r="C3" s="637"/>
      <c r="D3" s="637"/>
      <c r="E3" s="637"/>
      <c r="F3" s="637"/>
      <c r="G3" s="637"/>
      <c r="H3" s="637"/>
    </row>
    <row r="4" spans="2:8" ht="26.25" customHeight="1" thickBot="1">
      <c r="B4" s="193"/>
      <c r="C4" s="194"/>
      <c r="D4" s="194"/>
      <c r="E4" s="187"/>
      <c r="F4" s="187"/>
      <c r="G4" s="187"/>
      <c r="H4" s="188" t="s">
        <v>516</v>
      </c>
    </row>
    <row r="5" spans="1:9" ht="26.25" customHeight="1" thickBot="1">
      <c r="A5" s="190"/>
      <c r="B5" s="649" t="s">
        <v>570</v>
      </c>
      <c r="C5" s="646" t="s">
        <v>578</v>
      </c>
      <c r="D5" s="646" t="s">
        <v>48</v>
      </c>
      <c r="E5" s="644" t="s">
        <v>79</v>
      </c>
      <c r="F5" s="644"/>
      <c r="G5" s="644"/>
      <c r="H5" s="645"/>
      <c r="I5" s="177"/>
    </row>
    <row r="6" spans="1:9" s="171" customFormat="1" ht="30" customHeight="1">
      <c r="A6" s="191"/>
      <c r="B6" s="650"/>
      <c r="C6" s="647"/>
      <c r="D6" s="647"/>
      <c r="E6" s="638" t="s">
        <v>882</v>
      </c>
      <c r="F6" s="638" t="s">
        <v>883</v>
      </c>
      <c r="G6" s="638" t="s">
        <v>884</v>
      </c>
      <c r="H6" s="642" t="s">
        <v>885</v>
      </c>
      <c r="I6" s="189"/>
    </row>
    <row r="7" spans="1:9" s="172" customFormat="1" ht="33" customHeight="1" thickBot="1">
      <c r="A7" s="192"/>
      <c r="B7" s="651"/>
      <c r="C7" s="648"/>
      <c r="D7" s="648"/>
      <c r="E7" s="639"/>
      <c r="F7" s="639"/>
      <c r="G7" s="639"/>
      <c r="H7" s="643"/>
      <c r="I7" s="176"/>
    </row>
    <row r="8" spans="1:9" s="172" customFormat="1" ht="22.5" customHeight="1" thickBot="1">
      <c r="A8" s="192"/>
      <c r="B8" s="408">
        <v>1</v>
      </c>
      <c r="C8" s="409">
        <v>2</v>
      </c>
      <c r="D8" s="410">
        <v>3</v>
      </c>
      <c r="E8" s="411">
        <v>4</v>
      </c>
      <c r="F8" s="411">
        <v>5</v>
      </c>
      <c r="G8" s="411">
        <v>6</v>
      </c>
      <c r="H8" s="412">
        <v>7</v>
      </c>
      <c r="I8" s="176"/>
    </row>
    <row r="9" spans="1:9" s="173" customFormat="1" ht="34.5" customHeight="1">
      <c r="A9" s="196"/>
      <c r="B9" s="195"/>
      <c r="C9" s="164" t="s">
        <v>107</v>
      </c>
      <c r="D9" s="625"/>
      <c r="E9" s="424"/>
      <c r="F9" s="522"/>
      <c r="G9" s="522"/>
      <c r="H9" s="425"/>
      <c r="I9" s="422"/>
    </row>
    <row r="10" spans="1:9" s="173" customFormat="1" ht="34.5" customHeight="1">
      <c r="A10" s="196"/>
      <c r="B10" s="165">
        <v>0</v>
      </c>
      <c r="C10" s="28" t="s">
        <v>138</v>
      </c>
      <c r="D10" s="623" t="s">
        <v>604</v>
      </c>
      <c r="E10" s="523"/>
      <c r="F10" s="235"/>
      <c r="G10" s="235"/>
      <c r="H10" s="524"/>
      <c r="I10" s="422"/>
    </row>
    <row r="11" spans="2:9" s="173" customFormat="1" ht="34.5" customHeight="1">
      <c r="B11" s="165"/>
      <c r="C11" s="28" t="s">
        <v>513</v>
      </c>
      <c r="D11" s="623" t="s">
        <v>605</v>
      </c>
      <c r="E11" s="523">
        <f>E12+E19+E28+E33+E43</f>
        <v>203574</v>
      </c>
      <c r="F11" s="235">
        <f>F12+F19+F28+F33+F43</f>
        <v>206023</v>
      </c>
      <c r="G11" s="235">
        <f>G12+G19+G28+G33+G43</f>
        <v>208964</v>
      </c>
      <c r="H11" s="524">
        <f>H12+H19+H28+H33+H43</f>
        <v>210994</v>
      </c>
      <c r="I11" s="422"/>
    </row>
    <row r="12" spans="2:9" s="173" customFormat="1" ht="34.5" customHeight="1">
      <c r="B12" s="165">
        <v>1</v>
      </c>
      <c r="C12" s="28" t="s">
        <v>300</v>
      </c>
      <c r="D12" s="623" t="s">
        <v>606</v>
      </c>
      <c r="E12" s="523">
        <f>E13+E14+E15+E16+E17+E18</f>
        <v>4350</v>
      </c>
      <c r="F12" s="235">
        <f>F13+F14+F15+F16+F17+F18</f>
        <v>4350</v>
      </c>
      <c r="G12" s="235">
        <f>G13+G14+G15+G16+G17+G18</f>
        <v>4350</v>
      </c>
      <c r="H12" s="524">
        <f>H13+H14+H15+H16+H17+H18</f>
        <v>4300</v>
      </c>
      <c r="I12" s="422"/>
    </row>
    <row r="13" spans="2:9" s="173" customFormat="1" ht="34.5" customHeight="1">
      <c r="B13" s="165" t="s">
        <v>301</v>
      </c>
      <c r="C13" s="29" t="s">
        <v>302</v>
      </c>
      <c r="D13" s="623" t="s">
        <v>607</v>
      </c>
      <c r="E13" s="523"/>
      <c r="F13" s="235"/>
      <c r="G13" s="235"/>
      <c r="H13" s="524"/>
      <c r="I13" s="422"/>
    </row>
    <row r="14" spans="2:9" s="173" customFormat="1" ht="34.5" customHeight="1">
      <c r="B14" s="165" t="s">
        <v>303</v>
      </c>
      <c r="C14" s="29" t="s">
        <v>304</v>
      </c>
      <c r="D14" s="623" t="s">
        <v>608</v>
      </c>
      <c r="E14" s="523">
        <v>4350</v>
      </c>
      <c r="F14" s="235">
        <v>4350</v>
      </c>
      <c r="G14" s="235">
        <v>4350</v>
      </c>
      <c r="H14" s="524">
        <v>4300</v>
      </c>
      <c r="I14" s="422"/>
    </row>
    <row r="15" spans="2:9" s="173" customFormat="1" ht="34.5" customHeight="1">
      <c r="B15" s="165" t="s">
        <v>305</v>
      </c>
      <c r="C15" s="29" t="s">
        <v>139</v>
      </c>
      <c r="D15" s="623" t="s">
        <v>609</v>
      </c>
      <c r="E15" s="523"/>
      <c r="F15" s="235"/>
      <c r="G15" s="235"/>
      <c r="H15" s="524"/>
      <c r="I15" s="422"/>
    </row>
    <row r="16" spans="2:9" s="173" customFormat="1" ht="34.5" customHeight="1">
      <c r="B16" s="166" t="s">
        <v>306</v>
      </c>
      <c r="C16" s="29" t="s">
        <v>140</v>
      </c>
      <c r="D16" s="623" t="s">
        <v>610</v>
      </c>
      <c r="E16" s="523"/>
      <c r="F16" s="235"/>
      <c r="G16" s="235"/>
      <c r="H16" s="524"/>
      <c r="I16" s="422"/>
    </row>
    <row r="17" spans="2:9" s="173" customFormat="1" ht="34.5" customHeight="1">
      <c r="B17" s="166" t="s">
        <v>307</v>
      </c>
      <c r="C17" s="29" t="s">
        <v>141</v>
      </c>
      <c r="D17" s="623" t="s">
        <v>611</v>
      </c>
      <c r="E17" s="523"/>
      <c r="F17" s="235"/>
      <c r="G17" s="235"/>
      <c r="H17" s="524"/>
      <c r="I17" s="422"/>
    </row>
    <row r="18" spans="2:9" s="173" customFormat="1" ht="34.5" customHeight="1">
      <c r="B18" s="166" t="s">
        <v>308</v>
      </c>
      <c r="C18" s="29" t="s">
        <v>142</v>
      </c>
      <c r="D18" s="623" t="s">
        <v>612</v>
      </c>
      <c r="E18" s="523"/>
      <c r="F18" s="235"/>
      <c r="G18" s="235"/>
      <c r="H18" s="524"/>
      <c r="I18" s="422"/>
    </row>
    <row r="19" spans="2:9" s="173" customFormat="1" ht="34.5" customHeight="1">
      <c r="B19" s="167">
        <v>2</v>
      </c>
      <c r="C19" s="28" t="s">
        <v>309</v>
      </c>
      <c r="D19" s="623" t="s">
        <v>613</v>
      </c>
      <c r="E19" s="523">
        <f>E20+E21+E22+E23+E24+E25+E26+E27</f>
        <v>198817</v>
      </c>
      <c r="F19" s="235">
        <f>F20+F21+F22+F23+F24+F25+F26+F27</f>
        <v>201266</v>
      </c>
      <c r="G19" s="235">
        <f>G20+G21+G22+G23+G24+G25+G26+G27</f>
        <v>204207</v>
      </c>
      <c r="H19" s="524">
        <f>H20+H21+H22+H23+H24+H25+H26+H27</f>
        <v>206287</v>
      </c>
      <c r="I19" s="422"/>
    </row>
    <row r="20" spans="2:9" s="173" customFormat="1" ht="34.5" customHeight="1">
      <c r="B20" s="165" t="s">
        <v>310</v>
      </c>
      <c r="C20" s="29" t="s">
        <v>143</v>
      </c>
      <c r="D20" s="623" t="s">
        <v>614</v>
      </c>
      <c r="E20" s="523">
        <v>3342</v>
      </c>
      <c r="F20" s="235">
        <v>3342</v>
      </c>
      <c r="G20" s="235">
        <v>3342</v>
      </c>
      <c r="H20" s="524">
        <v>3342</v>
      </c>
      <c r="I20" s="422"/>
    </row>
    <row r="21" spans="2:9" s="173" customFormat="1" ht="34.5" customHeight="1">
      <c r="B21" s="166" t="s">
        <v>311</v>
      </c>
      <c r="C21" s="29" t="s">
        <v>144</v>
      </c>
      <c r="D21" s="623" t="s">
        <v>615</v>
      </c>
      <c r="E21" s="523">
        <v>97500</v>
      </c>
      <c r="F21" s="235">
        <v>97850</v>
      </c>
      <c r="G21" s="235">
        <v>97000</v>
      </c>
      <c r="H21" s="524">
        <v>96400</v>
      </c>
      <c r="I21" s="422"/>
    </row>
    <row r="22" spans="2:9" s="173" customFormat="1" ht="34.5" customHeight="1">
      <c r="B22" s="165" t="s">
        <v>312</v>
      </c>
      <c r="C22" s="29" t="s">
        <v>145</v>
      </c>
      <c r="D22" s="623" t="s">
        <v>616</v>
      </c>
      <c r="E22" s="523">
        <v>81500</v>
      </c>
      <c r="F22" s="235">
        <v>84000</v>
      </c>
      <c r="G22" s="235">
        <v>88000</v>
      </c>
      <c r="H22" s="524">
        <v>90000</v>
      </c>
      <c r="I22" s="422"/>
    </row>
    <row r="23" spans="2:9" s="173" customFormat="1" ht="34.5" customHeight="1">
      <c r="B23" s="165" t="s">
        <v>313</v>
      </c>
      <c r="C23" s="29" t="s">
        <v>146</v>
      </c>
      <c r="D23" s="623" t="s">
        <v>617</v>
      </c>
      <c r="E23" s="523">
        <v>2050</v>
      </c>
      <c r="F23" s="235">
        <v>2040</v>
      </c>
      <c r="G23" s="235">
        <v>2030</v>
      </c>
      <c r="H23" s="524">
        <v>2020</v>
      </c>
      <c r="I23" s="422"/>
    </row>
    <row r="24" spans="2:9" s="173" customFormat="1" ht="34.5" customHeight="1">
      <c r="B24" s="165" t="s">
        <v>314</v>
      </c>
      <c r="C24" s="29" t="s">
        <v>147</v>
      </c>
      <c r="D24" s="623" t="s">
        <v>618</v>
      </c>
      <c r="E24" s="523"/>
      <c r="F24" s="235"/>
      <c r="G24" s="235"/>
      <c r="H24" s="524"/>
      <c r="I24" s="422"/>
    </row>
    <row r="25" spans="2:9" s="173" customFormat="1" ht="34.5" customHeight="1">
      <c r="B25" s="165" t="s">
        <v>315</v>
      </c>
      <c r="C25" s="29" t="s">
        <v>316</v>
      </c>
      <c r="D25" s="623" t="s">
        <v>619</v>
      </c>
      <c r="E25" s="523">
        <v>6025</v>
      </c>
      <c r="F25" s="235">
        <v>6025</v>
      </c>
      <c r="G25" s="235">
        <v>6025</v>
      </c>
      <c r="H25" s="524">
        <v>6025</v>
      </c>
      <c r="I25" s="422"/>
    </row>
    <row r="26" spans="2:9" s="173" customFormat="1" ht="34.5" customHeight="1">
      <c r="B26" s="165" t="s">
        <v>317</v>
      </c>
      <c r="C26" s="29" t="s">
        <v>318</v>
      </c>
      <c r="D26" s="623" t="s">
        <v>620</v>
      </c>
      <c r="E26" s="523">
        <v>8400</v>
      </c>
      <c r="F26" s="235">
        <v>8009</v>
      </c>
      <c r="G26" s="235">
        <v>7810</v>
      </c>
      <c r="H26" s="524">
        <v>8500</v>
      </c>
      <c r="I26" s="422"/>
    </row>
    <row r="27" spans="2:9" s="173" customFormat="1" ht="34.5" customHeight="1">
      <c r="B27" s="165" t="s">
        <v>319</v>
      </c>
      <c r="C27" s="29" t="s">
        <v>148</v>
      </c>
      <c r="D27" s="623" t="s">
        <v>621</v>
      </c>
      <c r="E27" s="523"/>
      <c r="F27" s="235"/>
      <c r="G27" s="235"/>
      <c r="H27" s="524"/>
      <c r="I27" s="422"/>
    </row>
    <row r="28" spans="2:9" s="173" customFormat="1" ht="34.5" customHeight="1">
      <c r="B28" s="167">
        <v>3</v>
      </c>
      <c r="C28" s="28" t="s">
        <v>320</v>
      </c>
      <c r="D28" s="623" t="s">
        <v>622</v>
      </c>
      <c r="E28" s="523">
        <f>E29+E30+E31+E32</f>
        <v>0</v>
      </c>
      <c r="F28" s="235">
        <f>F29+F30+F31+F32</f>
        <v>0</v>
      </c>
      <c r="G28" s="235">
        <f>G29+G30+G31+G32</f>
        <v>0</v>
      </c>
      <c r="H28" s="524">
        <f>H29+H30+H31+H32</f>
        <v>0</v>
      </c>
      <c r="I28" s="622"/>
    </row>
    <row r="29" spans="2:9" s="173" customFormat="1" ht="34.5" customHeight="1">
      <c r="B29" s="165" t="s">
        <v>321</v>
      </c>
      <c r="C29" s="29" t="s">
        <v>149</v>
      </c>
      <c r="D29" s="623" t="s">
        <v>623</v>
      </c>
      <c r="E29" s="523"/>
      <c r="F29" s="235"/>
      <c r="G29" s="235"/>
      <c r="H29" s="524"/>
      <c r="I29" s="422"/>
    </row>
    <row r="30" spans="2:9" s="173" customFormat="1" ht="34.5" customHeight="1">
      <c r="B30" s="166" t="s">
        <v>322</v>
      </c>
      <c r="C30" s="29" t="s">
        <v>150</v>
      </c>
      <c r="D30" s="623" t="s">
        <v>624</v>
      </c>
      <c r="E30" s="523"/>
      <c r="F30" s="235"/>
      <c r="G30" s="235"/>
      <c r="H30" s="524"/>
      <c r="I30" s="422"/>
    </row>
    <row r="31" spans="2:9" s="173" customFormat="1" ht="34.5" customHeight="1">
      <c r="B31" s="166" t="s">
        <v>323</v>
      </c>
      <c r="C31" s="29" t="s">
        <v>151</v>
      </c>
      <c r="D31" s="623" t="s">
        <v>625</v>
      </c>
      <c r="E31" s="523"/>
      <c r="F31" s="235"/>
      <c r="G31" s="235"/>
      <c r="H31" s="524"/>
      <c r="I31" s="422"/>
    </row>
    <row r="32" spans="2:9" s="173" customFormat="1" ht="34.5" customHeight="1">
      <c r="B32" s="166" t="s">
        <v>324</v>
      </c>
      <c r="C32" s="29" t="s">
        <v>152</v>
      </c>
      <c r="D32" s="623" t="s">
        <v>626</v>
      </c>
      <c r="E32" s="523"/>
      <c r="F32" s="235"/>
      <c r="G32" s="235"/>
      <c r="H32" s="524"/>
      <c r="I32" s="422"/>
    </row>
    <row r="33" spans="2:9" s="173" customFormat="1" ht="42.75" customHeight="1">
      <c r="B33" s="168" t="s">
        <v>325</v>
      </c>
      <c r="C33" s="28" t="s">
        <v>326</v>
      </c>
      <c r="D33" s="623" t="s">
        <v>627</v>
      </c>
      <c r="E33" s="523">
        <f>E34+E35+E36+E37+E38+E39+E40+E41+E42</f>
        <v>407</v>
      </c>
      <c r="F33" s="235">
        <f>F34+F35+F36+F37+F38+F39+F40+F41+F42</f>
        <v>407</v>
      </c>
      <c r="G33" s="235">
        <f>G34+G35+G36+G37+G38+G39+G40+G41+G42</f>
        <v>407</v>
      </c>
      <c r="H33" s="524">
        <f>H34+H35+H36+H37+H38+H39+H40+H41+H42</f>
        <v>407</v>
      </c>
      <c r="I33" s="622"/>
    </row>
    <row r="34" spans="2:9" s="173" customFormat="1" ht="34.5" customHeight="1">
      <c r="B34" s="166" t="s">
        <v>327</v>
      </c>
      <c r="C34" s="29" t="s">
        <v>153</v>
      </c>
      <c r="D34" s="623" t="s">
        <v>628</v>
      </c>
      <c r="E34" s="523"/>
      <c r="F34" s="235"/>
      <c r="G34" s="235"/>
      <c r="H34" s="524"/>
      <c r="I34" s="422"/>
    </row>
    <row r="35" spans="2:9" s="173" customFormat="1" ht="34.5" customHeight="1">
      <c r="B35" s="166" t="s">
        <v>328</v>
      </c>
      <c r="C35" s="29" t="s">
        <v>329</v>
      </c>
      <c r="D35" s="623" t="s">
        <v>629</v>
      </c>
      <c r="E35" s="523">
        <v>407</v>
      </c>
      <c r="F35" s="235">
        <v>407</v>
      </c>
      <c r="G35" s="235">
        <v>407</v>
      </c>
      <c r="H35" s="524">
        <v>407</v>
      </c>
      <c r="I35" s="422"/>
    </row>
    <row r="36" spans="2:9" s="173" customFormat="1" ht="41.25" customHeight="1">
      <c r="B36" s="166" t="s">
        <v>330</v>
      </c>
      <c r="C36" s="29" t="s">
        <v>331</v>
      </c>
      <c r="D36" s="623" t="s">
        <v>630</v>
      </c>
      <c r="E36" s="523"/>
      <c r="F36" s="235"/>
      <c r="G36" s="235"/>
      <c r="H36" s="524"/>
      <c r="I36" s="422"/>
    </row>
    <row r="37" spans="2:9" s="173" customFormat="1" ht="34.5" customHeight="1">
      <c r="B37" s="166" t="s">
        <v>332</v>
      </c>
      <c r="C37" s="29" t="s">
        <v>333</v>
      </c>
      <c r="D37" s="623" t="s">
        <v>631</v>
      </c>
      <c r="E37" s="523"/>
      <c r="F37" s="235"/>
      <c r="G37" s="235"/>
      <c r="H37" s="524"/>
      <c r="I37" s="422"/>
    </row>
    <row r="38" spans="2:9" s="173" customFormat="1" ht="34.5" customHeight="1">
      <c r="B38" s="166" t="s">
        <v>332</v>
      </c>
      <c r="C38" s="29" t="s">
        <v>334</v>
      </c>
      <c r="D38" s="623" t="s">
        <v>632</v>
      </c>
      <c r="E38" s="523"/>
      <c r="F38" s="235"/>
      <c r="G38" s="235"/>
      <c r="H38" s="524"/>
      <c r="I38" s="422"/>
    </row>
    <row r="39" spans="2:9" s="173" customFormat="1" ht="34.5" customHeight="1">
      <c r="B39" s="166" t="s">
        <v>335</v>
      </c>
      <c r="C39" s="29" t="s">
        <v>336</v>
      </c>
      <c r="D39" s="623" t="s">
        <v>633</v>
      </c>
      <c r="E39" s="523"/>
      <c r="F39" s="235"/>
      <c r="G39" s="235"/>
      <c r="H39" s="524"/>
      <c r="I39" s="422"/>
    </row>
    <row r="40" spans="2:9" s="173" customFormat="1" ht="34.5" customHeight="1">
      <c r="B40" s="166" t="s">
        <v>335</v>
      </c>
      <c r="C40" s="29" t="s">
        <v>337</v>
      </c>
      <c r="D40" s="623" t="s">
        <v>634</v>
      </c>
      <c r="E40" s="523"/>
      <c r="F40" s="235"/>
      <c r="G40" s="235"/>
      <c r="H40" s="524"/>
      <c r="I40" s="422"/>
    </row>
    <row r="41" spans="2:9" s="173" customFormat="1" ht="34.5" customHeight="1">
      <c r="B41" s="166" t="s">
        <v>338</v>
      </c>
      <c r="C41" s="29" t="s">
        <v>339</v>
      </c>
      <c r="D41" s="623" t="s">
        <v>635</v>
      </c>
      <c r="E41" s="523"/>
      <c r="F41" s="235"/>
      <c r="G41" s="235"/>
      <c r="H41" s="524"/>
      <c r="I41" s="422"/>
    </row>
    <row r="42" spans="2:9" s="173" customFormat="1" ht="34.5" customHeight="1">
      <c r="B42" s="166" t="s">
        <v>340</v>
      </c>
      <c r="C42" s="29" t="s">
        <v>341</v>
      </c>
      <c r="D42" s="623" t="s">
        <v>636</v>
      </c>
      <c r="E42" s="523"/>
      <c r="F42" s="235"/>
      <c r="G42" s="235"/>
      <c r="H42" s="524"/>
      <c r="I42" s="422"/>
    </row>
    <row r="43" spans="2:9" s="173" customFormat="1" ht="34.5" customHeight="1">
      <c r="B43" s="168">
        <v>5</v>
      </c>
      <c r="C43" s="28" t="s">
        <v>342</v>
      </c>
      <c r="D43" s="623" t="s">
        <v>637</v>
      </c>
      <c r="E43" s="523">
        <f>E44+E45+E46+E47+E48+E49+E50</f>
        <v>0</v>
      </c>
      <c r="F43" s="235">
        <f>F44+F45+F46+F47+F48+F49+F50</f>
        <v>0</v>
      </c>
      <c r="G43" s="235">
        <f>G44+G45+G46+G47+G48+G49+G50</f>
        <v>0</v>
      </c>
      <c r="H43" s="524">
        <f>H44+H45+H46+H47+H48+H49+H50</f>
        <v>0</v>
      </c>
      <c r="I43" s="422"/>
    </row>
    <row r="44" spans="2:9" s="173" customFormat="1" ht="34.5" customHeight="1">
      <c r="B44" s="166" t="s">
        <v>343</v>
      </c>
      <c r="C44" s="29" t="s">
        <v>344</v>
      </c>
      <c r="D44" s="623" t="s">
        <v>638</v>
      </c>
      <c r="E44" s="523"/>
      <c r="F44" s="235"/>
      <c r="G44" s="235"/>
      <c r="H44" s="524"/>
      <c r="I44" s="422"/>
    </row>
    <row r="45" spans="2:9" s="173" customFormat="1" ht="34.5" customHeight="1">
      <c r="B45" s="166" t="s">
        <v>345</v>
      </c>
      <c r="C45" s="29" t="s">
        <v>346</v>
      </c>
      <c r="D45" s="623" t="s">
        <v>639</v>
      </c>
      <c r="E45" s="523"/>
      <c r="F45" s="235"/>
      <c r="G45" s="235"/>
      <c r="H45" s="524"/>
      <c r="I45" s="422"/>
    </row>
    <row r="46" spans="2:9" s="173" customFormat="1" ht="34.5" customHeight="1">
      <c r="B46" s="166" t="s">
        <v>347</v>
      </c>
      <c r="C46" s="29" t="s">
        <v>348</v>
      </c>
      <c r="D46" s="623" t="s">
        <v>640</v>
      </c>
      <c r="E46" s="523"/>
      <c r="F46" s="235"/>
      <c r="G46" s="235"/>
      <c r="H46" s="524"/>
      <c r="I46" s="422"/>
    </row>
    <row r="47" spans="2:9" s="173" customFormat="1" ht="34.5" customHeight="1">
      <c r="B47" s="166" t="s">
        <v>579</v>
      </c>
      <c r="C47" s="29" t="s">
        <v>349</v>
      </c>
      <c r="D47" s="623" t="s">
        <v>641</v>
      </c>
      <c r="E47" s="523"/>
      <c r="F47" s="235"/>
      <c r="G47" s="235"/>
      <c r="H47" s="524"/>
      <c r="I47" s="422"/>
    </row>
    <row r="48" spans="2:9" s="173" customFormat="1" ht="34.5" customHeight="1">
      <c r="B48" s="166" t="s">
        <v>350</v>
      </c>
      <c r="C48" s="29" t="s">
        <v>351</v>
      </c>
      <c r="D48" s="623" t="s">
        <v>642</v>
      </c>
      <c r="E48" s="523"/>
      <c r="F48" s="235"/>
      <c r="G48" s="235"/>
      <c r="H48" s="524"/>
      <c r="I48" s="422"/>
    </row>
    <row r="49" spans="2:9" s="173" customFormat="1" ht="34.5" customHeight="1">
      <c r="B49" s="166" t="s">
        <v>352</v>
      </c>
      <c r="C49" s="29" t="s">
        <v>353</v>
      </c>
      <c r="D49" s="623" t="s">
        <v>643</v>
      </c>
      <c r="E49" s="523"/>
      <c r="F49" s="235"/>
      <c r="G49" s="235"/>
      <c r="H49" s="524"/>
      <c r="I49" s="422"/>
    </row>
    <row r="50" spans="2:9" s="173" customFormat="1" ht="34.5" customHeight="1">
      <c r="B50" s="166" t="s">
        <v>354</v>
      </c>
      <c r="C50" s="29" t="s">
        <v>355</v>
      </c>
      <c r="D50" s="623" t="s">
        <v>644</v>
      </c>
      <c r="E50" s="523"/>
      <c r="F50" s="235"/>
      <c r="G50" s="235"/>
      <c r="H50" s="524"/>
      <c r="I50" s="422"/>
    </row>
    <row r="51" spans="2:9" s="173" customFormat="1" ht="34.5" customHeight="1">
      <c r="B51" s="168">
        <v>288</v>
      </c>
      <c r="C51" s="28" t="s">
        <v>154</v>
      </c>
      <c r="D51" s="623" t="s">
        <v>645</v>
      </c>
      <c r="E51" s="523">
        <v>5800</v>
      </c>
      <c r="F51" s="235">
        <v>5800</v>
      </c>
      <c r="G51" s="235">
        <v>5800</v>
      </c>
      <c r="H51" s="524">
        <v>6000</v>
      </c>
      <c r="I51" s="422"/>
    </row>
    <row r="52" spans="2:9" s="173" customFormat="1" ht="34.5" customHeight="1">
      <c r="B52" s="168"/>
      <c r="C52" s="28" t="s">
        <v>356</v>
      </c>
      <c r="D52" s="623" t="s">
        <v>646</v>
      </c>
      <c r="E52" s="523">
        <f>E53+E60+E68+E69+E70+E71+E77+E78+E79</f>
        <v>127716</v>
      </c>
      <c r="F52" s="235">
        <f>F53+F60+F68+F69+F70+F71+F77+F78+F79</f>
        <v>127610</v>
      </c>
      <c r="G52" s="235">
        <f>G53+G60+G68+G69+G70+G71+G77+G78+G79</f>
        <v>136239</v>
      </c>
      <c r="H52" s="524">
        <f>H53+H60+H68+H69+H70+H71+H77+H78+H79</f>
        <v>129350</v>
      </c>
      <c r="I52" s="422"/>
    </row>
    <row r="53" spans="2:9" s="173" customFormat="1" ht="34.5" customHeight="1">
      <c r="B53" s="168" t="s">
        <v>155</v>
      </c>
      <c r="C53" s="28" t="s">
        <v>357</v>
      </c>
      <c r="D53" s="623" t="s">
        <v>647</v>
      </c>
      <c r="E53" s="523">
        <f>E54+E55+E56+E57+E58+E59</f>
        <v>12500</v>
      </c>
      <c r="F53" s="235">
        <f>F54+F55+F56+F57+F58+F59</f>
        <v>14300</v>
      </c>
      <c r="G53" s="235">
        <f>G54+G55+G56+G57+G58+G59</f>
        <v>14854</v>
      </c>
      <c r="H53" s="524">
        <f>H54+H55+H56+H57+H58+H59</f>
        <v>12300</v>
      </c>
      <c r="I53" s="422"/>
    </row>
    <row r="54" spans="2:9" s="173" customFormat="1" ht="34.5" customHeight="1">
      <c r="B54" s="166">
        <v>10</v>
      </c>
      <c r="C54" s="29" t="s">
        <v>358</v>
      </c>
      <c r="D54" s="623" t="s">
        <v>648</v>
      </c>
      <c r="E54" s="523">
        <v>10000</v>
      </c>
      <c r="F54" s="235">
        <v>11000</v>
      </c>
      <c r="G54" s="235">
        <v>12154</v>
      </c>
      <c r="H54" s="524">
        <v>10000</v>
      </c>
      <c r="I54" s="422"/>
    </row>
    <row r="55" spans="2:9" s="173" customFormat="1" ht="34.5" customHeight="1">
      <c r="B55" s="166">
        <v>11</v>
      </c>
      <c r="C55" s="29" t="s">
        <v>156</v>
      </c>
      <c r="D55" s="623" t="s">
        <v>649</v>
      </c>
      <c r="E55" s="523"/>
      <c r="F55" s="235"/>
      <c r="G55" s="235"/>
      <c r="H55" s="524"/>
      <c r="I55" s="422"/>
    </row>
    <row r="56" spans="2:9" s="173" customFormat="1" ht="34.5" customHeight="1">
      <c r="B56" s="166">
        <v>12</v>
      </c>
      <c r="C56" s="29" t="s">
        <v>157</v>
      </c>
      <c r="D56" s="623" t="s">
        <v>650</v>
      </c>
      <c r="E56" s="523"/>
      <c r="F56" s="235"/>
      <c r="G56" s="235"/>
      <c r="H56" s="524"/>
      <c r="I56" s="422"/>
    </row>
    <row r="57" spans="2:9" s="173" customFormat="1" ht="34.5" customHeight="1">
      <c r="B57" s="166">
        <v>13</v>
      </c>
      <c r="C57" s="29" t="s">
        <v>159</v>
      </c>
      <c r="D57" s="623" t="s">
        <v>651</v>
      </c>
      <c r="E57" s="523">
        <v>1400</v>
      </c>
      <c r="F57" s="235">
        <v>1400</v>
      </c>
      <c r="G57" s="235">
        <v>1300</v>
      </c>
      <c r="H57" s="524">
        <v>1200</v>
      </c>
      <c r="I57" s="422"/>
    </row>
    <row r="58" spans="2:9" s="173" customFormat="1" ht="34.5" customHeight="1">
      <c r="B58" s="166">
        <v>14</v>
      </c>
      <c r="C58" s="29" t="s">
        <v>359</v>
      </c>
      <c r="D58" s="623" t="s">
        <v>652</v>
      </c>
      <c r="E58" s="523">
        <v>1000</v>
      </c>
      <c r="F58" s="235">
        <v>1300</v>
      </c>
      <c r="G58" s="235">
        <v>1300</v>
      </c>
      <c r="H58" s="524">
        <v>1000</v>
      </c>
      <c r="I58" s="422"/>
    </row>
    <row r="59" spans="2:9" s="173" customFormat="1" ht="34.5" customHeight="1">
      <c r="B59" s="166">
        <v>15</v>
      </c>
      <c r="C59" s="27" t="s">
        <v>161</v>
      </c>
      <c r="D59" s="623" t="s">
        <v>653</v>
      </c>
      <c r="E59" s="523">
        <v>100</v>
      </c>
      <c r="F59" s="235">
        <v>600</v>
      </c>
      <c r="G59" s="235">
        <v>100</v>
      </c>
      <c r="H59" s="524">
        <v>100</v>
      </c>
      <c r="I59" s="422"/>
    </row>
    <row r="60" spans="2:9" s="173" customFormat="1" ht="34.5" customHeight="1">
      <c r="B60" s="168"/>
      <c r="C60" s="28" t="s">
        <v>360</v>
      </c>
      <c r="D60" s="623" t="s">
        <v>654</v>
      </c>
      <c r="E60" s="523">
        <f>E61+E62+E63+E64+E65+E66+E67</f>
        <v>78000</v>
      </c>
      <c r="F60" s="235">
        <f>F61+F62+F63+F64+F65+F66+F67</f>
        <v>77000</v>
      </c>
      <c r="G60" s="235">
        <f>G61+G62+G63+G64+G65+G66+G67</f>
        <v>79000</v>
      </c>
      <c r="H60" s="524">
        <f>H61+H62+H63+H64+H65+H66+H67</f>
        <v>77000</v>
      </c>
      <c r="I60" s="422"/>
    </row>
    <row r="61" spans="2:9" s="174" customFormat="1" ht="34.5" customHeight="1">
      <c r="B61" s="166" t="s">
        <v>361</v>
      </c>
      <c r="C61" s="29" t="s">
        <v>362</v>
      </c>
      <c r="D61" s="623" t="s">
        <v>655</v>
      </c>
      <c r="E61" s="523"/>
      <c r="F61" s="235"/>
      <c r="G61" s="235"/>
      <c r="H61" s="524"/>
      <c r="I61" s="423"/>
    </row>
    <row r="62" spans="2:9" s="174" customFormat="1" ht="34.5" customHeight="1">
      <c r="B62" s="166" t="s">
        <v>363</v>
      </c>
      <c r="C62" s="29" t="s">
        <v>691</v>
      </c>
      <c r="D62" s="623" t="s">
        <v>656</v>
      </c>
      <c r="E62" s="523"/>
      <c r="F62" s="235"/>
      <c r="G62" s="235"/>
      <c r="H62" s="524"/>
      <c r="I62" s="423"/>
    </row>
    <row r="63" spans="2:9" s="173" customFormat="1" ht="34.5" customHeight="1">
      <c r="B63" s="166" t="s">
        <v>364</v>
      </c>
      <c r="C63" s="29" t="s">
        <v>365</v>
      </c>
      <c r="D63" s="623" t="s">
        <v>657</v>
      </c>
      <c r="E63" s="523"/>
      <c r="F63" s="235"/>
      <c r="G63" s="235"/>
      <c r="H63" s="524"/>
      <c r="I63" s="422"/>
    </row>
    <row r="64" spans="2:9" s="174" customFormat="1" ht="34.5" customHeight="1">
      <c r="B64" s="166" t="s">
        <v>366</v>
      </c>
      <c r="C64" s="29" t="s">
        <v>367</v>
      </c>
      <c r="D64" s="623" t="s">
        <v>658</v>
      </c>
      <c r="E64" s="523"/>
      <c r="F64" s="235"/>
      <c r="G64" s="235"/>
      <c r="H64" s="524"/>
      <c r="I64" s="423"/>
    </row>
    <row r="65" spans="2:9" ht="34.5" customHeight="1">
      <c r="B65" s="166" t="s">
        <v>368</v>
      </c>
      <c r="C65" s="29" t="s">
        <v>369</v>
      </c>
      <c r="D65" s="623" t="s">
        <v>659</v>
      </c>
      <c r="E65" s="523">
        <v>78000</v>
      </c>
      <c r="F65" s="235">
        <v>77000</v>
      </c>
      <c r="G65" s="235">
        <v>79000</v>
      </c>
      <c r="H65" s="524">
        <v>77000</v>
      </c>
      <c r="I65" s="178"/>
    </row>
    <row r="66" spans="2:9" ht="34.5" customHeight="1">
      <c r="B66" s="166" t="s">
        <v>370</v>
      </c>
      <c r="C66" s="29" t="s">
        <v>371</v>
      </c>
      <c r="D66" s="623" t="s">
        <v>660</v>
      </c>
      <c r="E66" s="523"/>
      <c r="F66" s="235"/>
      <c r="G66" s="235"/>
      <c r="H66" s="524"/>
      <c r="I66" s="178"/>
    </row>
    <row r="67" spans="2:9" ht="34.5" customHeight="1">
      <c r="B67" s="166" t="s">
        <v>372</v>
      </c>
      <c r="C67" s="29" t="s">
        <v>373</v>
      </c>
      <c r="D67" s="623" t="s">
        <v>661</v>
      </c>
      <c r="E67" s="523"/>
      <c r="F67" s="235"/>
      <c r="G67" s="235"/>
      <c r="H67" s="524"/>
      <c r="I67" s="178"/>
    </row>
    <row r="68" spans="2:9" ht="34.5" customHeight="1">
      <c r="B68" s="168">
        <v>21</v>
      </c>
      <c r="C68" s="28" t="s">
        <v>374</v>
      </c>
      <c r="D68" s="623" t="s">
        <v>662</v>
      </c>
      <c r="E68" s="523"/>
      <c r="F68" s="235"/>
      <c r="G68" s="235"/>
      <c r="H68" s="524"/>
      <c r="I68" s="178"/>
    </row>
    <row r="69" spans="2:9" ht="34.5" customHeight="1">
      <c r="B69" s="168">
        <v>22</v>
      </c>
      <c r="C69" s="28" t="s">
        <v>375</v>
      </c>
      <c r="D69" s="623" t="s">
        <v>663</v>
      </c>
      <c r="E69" s="523">
        <v>15500</v>
      </c>
      <c r="F69" s="235">
        <v>15500</v>
      </c>
      <c r="G69" s="235">
        <v>15500</v>
      </c>
      <c r="H69" s="524">
        <v>15500</v>
      </c>
      <c r="I69" s="178"/>
    </row>
    <row r="70" spans="2:9" ht="34.5" customHeight="1">
      <c r="B70" s="168">
        <v>236</v>
      </c>
      <c r="C70" s="28" t="s">
        <v>376</v>
      </c>
      <c r="D70" s="623" t="s">
        <v>664</v>
      </c>
      <c r="E70" s="523"/>
      <c r="F70" s="235"/>
      <c r="G70" s="235"/>
      <c r="H70" s="524"/>
      <c r="I70" s="178"/>
    </row>
    <row r="71" spans="2:9" ht="34.5" customHeight="1">
      <c r="B71" s="168" t="s">
        <v>377</v>
      </c>
      <c r="C71" s="28" t="s">
        <v>378</v>
      </c>
      <c r="D71" s="623" t="s">
        <v>665</v>
      </c>
      <c r="E71" s="523">
        <f>E72+E73+E74+E75+E76</f>
        <v>0</v>
      </c>
      <c r="F71" s="235">
        <f>F72+F73+F74+F75+F76</f>
        <v>0</v>
      </c>
      <c r="G71" s="235">
        <f>G72+G73+G74+G75+G76</f>
        <v>1400</v>
      </c>
      <c r="H71" s="524">
        <f>H72+H73+H74+H75+H76</f>
        <v>550</v>
      </c>
      <c r="I71" s="178"/>
    </row>
    <row r="72" spans="2:9" ht="34.5" customHeight="1">
      <c r="B72" s="166" t="s">
        <v>379</v>
      </c>
      <c r="C72" s="29" t="s">
        <v>380</v>
      </c>
      <c r="D72" s="623" t="s">
        <v>666</v>
      </c>
      <c r="E72" s="523"/>
      <c r="F72" s="235"/>
      <c r="G72" s="235"/>
      <c r="H72" s="524"/>
      <c r="I72" s="178"/>
    </row>
    <row r="73" spans="2:9" ht="34.5" customHeight="1">
      <c r="B73" s="166" t="s">
        <v>381</v>
      </c>
      <c r="C73" s="29" t="s">
        <v>382</v>
      </c>
      <c r="D73" s="623" t="s">
        <v>667</v>
      </c>
      <c r="E73" s="523"/>
      <c r="F73" s="235"/>
      <c r="G73" s="235"/>
      <c r="H73" s="524"/>
      <c r="I73" s="178"/>
    </row>
    <row r="74" spans="2:9" ht="34.5" customHeight="1">
      <c r="B74" s="166" t="s">
        <v>383</v>
      </c>
      <c r="C74" s="29" t="s">
        <v>384</v>
      </c>
      <c r="D74" s="623" t="s">
        <v>668</v>
      </c>
      <c r="E74" s="523">
        <v>0</v>
      </c>
      <c r="F74" s="235">
        <v>0</v>
      </c>
      <c r="G74" s="235">
        <v>1400</v>
      </c>
      <c r="H74" s="524">
        <v>550</v>
      </c>
      <c r="I74" s="178"/>
    </row>
    <row r="75" spans="2:9" ht="34.5" customHeight="1">
      <c r="B75" s="166" t="s">
        <v>385</v>
      </c>
      <c r="C75" s="29" t="s">
        <v>386</v>
      </c>
      <c r="D75" s="623" t="s">
        <v>669</v>
      </c>
      <c r="E75" s="523"/>
      <c r="F75" s="235"/>
      <c r="G75" s="235"/>
      <c r="H75" s="524"/>
      <c r="I75" s="178"/>
    </row>
    <row r="76" spans="2:9" ht="34.5" customHeight="1">
      <c r="B76" s="166" t="s">
        <v>387</v>
      </c>
      <c r="C76" s="29" t="s">
        <v>388</v>
      </c>
      <c r="D76" s="623" t="s">
        <v>670</v>
      </c>
      <c r="E76" s="523"/>
      <c r="F76" s="235"/>
      <c r="G76" s="235"/>
      <c r="H76" s="524"/>
      <c r="I76" s="178"/>
    </row>
    <row r="77" spans="2:9" ht="34.5" customHeight="1">
      <c r="B77" s="168">
        <v>24</v>
      </c>
      <c r="C77" s="28" t="s">
        <v>389</v>
      </c>
      <c r="D77" s="623" t="s">
        <v>671</v>
      </c>
      <c r="E77" s="523">
        <v>20916</v>
      </c>
      <c r="F77" s="235">
        <v>20010</v>
      </c>
      <c r="G77" s="235">
        <v>24685</v>
      </c>
      <c r="H77" s="621">
        <v>23000</v>
      </c>
      <c r="I77" s="178"/>
    </row>
    <row r="78" spans="2:9" ht="34.5" customHeight="1">
      <c r="B78" s="168">
        <v>27</v>
      </c>
      <c r="C78" s="28" t="s">
        <v>390</v>
      </c>
      <c r="D78" s="623" t="s">
        <v>672</v>
      </c>
      <c r="E78" s="523"/>
      <c r="F78" s="600"/>
      <c r="G78" s="600"/>
      <c r="H78" s="601"/>
      <c r="I78" s="178"/>
    </row>
    <row r="79" spans="2:9" ht="34.5" customHeight="1">
      <c r="B79" s="168" t="s">
        <v>391</v>
      </c>
      <c r="C79" s="28" t="s">
        <v>392</v>
      </c>
      <c r="D79" s="623" t="s">
        <v>673</v>
      </c>
      <c r="E79" s="523">
        <v>800</v>
      </c>
      <c r="F79" s="235">
        <v>800</v>
      </c>
      <c r="G79" s="235">
        <v>800</v>
      </c>
      <c r="H79" s="524">
        <v>1000</v>
      </c>
      <c r="I79" s="178"/>
    </row>
    <row r="80" spans="2:11" ht="34.5" customHeight="1">
      <c r="B80" s="168"/>
      <c r="C80" s="28" t="s">
        <v>393</v>
      </c>
      <c r="D80" s="623" t="s">
        <v>674</v>
      </c>
      <c r="E80" s="523">
        <f>E11+E12+E51+E52</f>
        <v>341440</v>
      </c>
      <c r="F80" s="235">
        <f>F11+F12+F51+F52</f>
        <v>343783</v>
      </c>
      <c r="G80" s="235">
        <f>G11+G12+G51+G52</f>
        <v>355353</v>
      </c>
      <c r="H80" s="524">
        <f>H11+H12+H51+H52</f>
        <v>350644</v>
      </c>
      <c r="I80" s="178"/>
      <c r="K80" s="521"/>
    </row>
    <row r="81" spans="2:17" ht="34.5" customHeight="1">
      <c r="B81" s="168">
        <v>88</v>
      </c>
      <c r="C81" s="28" t="s">
        <v>165</v>
      </c>
      <c r="D81" s="623" t="s">
        <v>675</v>
      </c>
      <c r="E81" s="523">
        <v>127700</v>
      </c>
      <c r="F81" s="235">
        <v>128000</v>
      </c>
      <c r="G81" s="235">
        <v>128000</v>
      </c>
      <c r="H81" s="524">
        <v>128400</v>
      </c>
      <c r="I81" s="178"/>
      <c r="L81" s="521"/>
      <c r="M81" s="521"/>
      <c r="N81" s="521"/>
      <c r="O81" s="521"/>
      <c r="P81" s="521"/>
      <c r="Q81" s="521"/>
    </row>
    <row r="82" spans="2:9" ht="34.5" customHeight="1">
      <c r="B82" s="168"/>
      <c r="C82" s="28" t="s">
        <v>45</v>
      </c>
      <c r="D82" s="626"/>
      <c r="E82" s="624"/>
      <c r="F82" s="600"/>
      <c r="G82" s="600"/>
      <c r="H82" s="601"/>
      <c r="I82" s="178"/>
    </row>
    <row r="83" spans="2:9" ht="34.5" customHeight="1">
      <c r="B83" s="168"/>
      <c r="C83" s="28" t="s">
        <v>394</v>
      </c>
      <c r="D83" s="623" t="s">
        <v>395</v>
      </c>
      <c r="E83" s="523">
        <f>E84+E93-E94+E95+E96-E98+E99+E102-E103</f>
        <v>245527</v>
      </c>
      <c r="F83" s="235">
        <f>F84+F93-F94+F95+F96-F98+F99+F102-F103</f>
        <v>246343</v>
      </c>
      <c r="G83" s="235">
        <f>G84+G93-G94+G95+G96-G98+G99+G102-G103</f>
        <v>256813</v>
      </c>
      <c r="H83" s="524">
        <f>H84+H93-H94+H95+H96-H98+H99+H102-H103</f>
        <v>253337</v>
      </c>
      <c r="I83" s="178"/>
    </row>
    <row r="84" spans="2:9" ht="34.5" customHeight="1">
      <c r="B84" s="168">
        <v>30</v>
      </c>
      <c r="C84" s="28" t="s">
        <v>396</v>
      </c>
      <c r="D84" s="623" t="s">
        <v>397</v>
      </c>
      <c r="E84" s="523">
        <f>E85+E86+E87+E88+E89+E90+E91+E92</f>
        <v>249159</v>
      </c>
      <c r="F84" s="235">
        <f>F85+F86+F87+F88+F89+F90+F91+F92</f>
        <v>249159</v>
      </c>
      <c r="G84" s="235">
        <f>G85+G86+G87+G88+G89+G90+G91+G92</f>
        <v>249317</v>
      </c>
      <c r="H84" s="524">
        <f>H85+H86+H87+H88+H89+H90+H91+H92</f>
        <v>253006</v>
      </c>
      <c r="I84" s="178"/>
    </row>
    <row r="85" spans="2:9" ht="34.5" customHeight="1">
      <c r="B85" s="166">
        <v>300</v>
      </c>
      <c r="C85" s="29" t="s">
        <v>166</v>
      </c>
      <c r="D85" s="623" t="s">
        <v>398</v>
      </c>
      <c r="E85" s="523"/>
      <c r="F85" s="235"/>
      <c r="G85" s="235"/>
      <c r="H85" s="524"/>
      <c r="I85" s="178"/>
    </row>
    <row r="86" spans="2:9" ht="34.5" customHeight="1">
      <c r="B86" s="166">
        <v>301</v>
      </c>
      <c r="C86" s="29" t="s">
        <v>399</v>
      </c>
      <c r="D86" s="623" t="s">
        <v>400</v>
      </c>
      <c r="E86" s="523"/>
      <c r="F86" s="235"/>
      <c r="G86" s="235"/>
      <c r="H86" s="524"/>
      <c r="I86" s="178"/>
    </row>
    <row r="87" spans="2:9" ht="34.5" customHeight="1">
      <c r="B87" s="166">
        <v>302</v>
      </c>
      <c r="C87" s="29" t="s">
        <v>167</v>
      </c>
      <c r="D87" s="623" t="s">
        <v>401</v>
      </c>
      <c r="E87" s="523"/>
      <c r="F87" s="235"/>
      <c r="G87" s="235"/>
      <c r="H87" s="524"/>
      <c r="I87" s="178"/>
    </row>
    <row r="88" spans="2:9" ht="34.5" customHeight="1">
      <c r="B88" s="166">
        <v>303</v>
      </c>
      <c r="C88" s="29" t="s">
        <v>168</v>
      </c>
      <c r="D88" s="623" t="s">
        <v>402</v>
      </c>
      <c r="E88" s="523">
        <v>247029</v>
      </c>
      <c r="F88" s="235">
        <v>247029</v>
      </c>
      <c r="G88" s="235">
        <v>247187</v>
      </c>
      <c r="H88" s="524">
        <v>250876</v>
      </c>
      <c r="I88" s="178"/>
    </row>
    <row r="89" spans="2:9" ht="34.5" customHeight="1">
      <c r="B89" s="166">
        <v>304</v>
      </c>
      <c r="C89" s="29" t="s">
        <v>169</v>
      </c>
      <c r="D89" s="623" t="s">
        <v>403</v>
      </c>
      <c r="E89" s="523"/>
      <c r="F89" s="235"/>
      <c r="G89" s="235"/>
      <c r="H89" s="524"/>
      <c r="I89" s="178"/>
    </row>
    <row r="90" spans="2:9" ht="34.5" customHeight="1">
      <c r="B90" s="166">
        <v>305</v>
      </c>
      <c r="C90" s="29" t="s">
        <v>170</v>
      </c>
      <c r="D90" s="623" t="s">
        <v>404</v>
      </c>
      <c r="E90" s="523"/>
      <c r="F90" s="235"/>
      <c r="G90" s="235"/>
      <c r="H90" s="524"/>
      <c r="I90" s="178"/>
    </row>
    <row r="91" spans="2:9" ht="34.5" customHeight="1">
      <c r="B91" s="166">
        <v>306</v>
      </c>
      <c r="C91" s="29" t="s">
        <v>171</v>
      </c>
      <c r="D91" s="623" t="s">
        <v>405</v>
      </c>
      <c r="E91" s="523"/>
      <c r="F91" s="235"/>
      <c r="G91" s="235"/>
      <c r="H91" s="524"/>
      <c r="I91" s="178"/>
    </row>
    <row r="92" spans="2:9" ht="34.5" customHeight="1">
      <c r="B92" s="166">
        <v>309</v>
      </c>
      <c r="C92" s="29" t="s">
        <v>172</v>
      </c>
      <c r="D92" s="623" t="s">
        <v>406</v>
      </c>
      <c r="E92" s="523">
        <v>2130</v>
      </c>
      <c r="F92" s="235">
        <v>2130</v>
      </c>
      <c r="G92" s="235">
        <v>2130</v>
      </c>
      <c r="H92" s="524">
        <v>2130</v>
      </c>
      <c r="I92" s="178"/>
    </row>
    <row r="93" spans="2:9" ht="34.5" customHeight="1">
      <c r="B93" s="168">
        <v>31</v>
      </c>
      <c r="C93" s="28" t="s">
        <v>407</v>
      </c>
      <c r="D93" s="623" t="s">
        <v>408</v>
      </c>
      <c r="E93" s="523"/>
      <c r="F93" s="235"/>
      <c r="G93" s="235"/>
      <c r="H93" s="524"/>
      <c r="I93" s="178"/>
    </row>
    <row r="94" spans="2:9" ht="34.5" customHeight="1">
      <c r="B94" s="168" t="s">
        <v>409</v>
      </c>
      <c r="C94" s="28" t="s">
        <v>410</v>
      </c>
      <c r="D94" s="623" t="s">
        <v>411</v>
      </c>
      <c r="E94" s="523"/>
      <c r="F94" s="235"/>
      <c r="G94" s="235"/>
      <c r="H94" s="524"/>
      <c r="I94" s="178"/>
    </row>
    <row r="95" spans="2:9" ht="34.5" customHeight="1">
      <c r="B95" s="168">
        <v>32</v>
      </c>
      <c r="C95" s="28" t="s">
        <v>173</v>
      </c>
      <c r="D95" s="623" t="s">
        <v>412</v>
      </c>
      <c r="E95" s="523"/>
      <c r="F95" s="235"/>
      <c r="G95" s="235"/>
      <c r="H95" s="524"/>
      <c r="I95" s="178"/>
    </row>
    <row r="96" spans="2:9" ht="57.75" customHeight="1">
      <c r="B96" s="168">
        <v>330</v>
      </c>
      <c r="C96" s="28" t="s">
        <v>413</v>
      </c>
      <c r="D96" s="623" t="s">
        <v>414</v>
      </c>
      <c r="E96" s="523"/>
      <c r="F96" s="235"/>
      <c r="G96" s="235"/>
      <c r="H96" s="524"/>
      <c r="I96" s="178"/>
    </row>
    <row r="97" spans="2:9" ht="63" customHeight="1">
      <c r="B97" s="168" t="s">
        <v>174</v>
      </c>
      <c r="C97" s="28" t="s">
        <v>415</v>
      </c>
      <c r="D97" s="623" t="s">
        <v>416</v>
      </c>
      <c r="E97" s="523"/>
      <c r="F97" s="235"/>
      <c r="G97" s="235"/>
      <c r="H97" s="524"/>
      <c r="I97" s="178"/>
    </row>
    <row r="98" spans="2:9" ht="62.25" customHeight="1">
      <c r="B98" s="168" t="s">
        <v>174</v>
      </c>
      <c r="C98" s="28" t="s">
        <v>417</v>
      </c>
      <c r="D98" s="623" t="s">
        <v>418</v>
      </c>
      <c r="E98" s="523"/>
      <c r="F98" s="235"/>
      <c r="G98" s="235"/>
      <c r="H98" s="524"/>
      <c r="I98" s="178"/>
    </row>
    <row r="99" spans="2:9" ht="34.5" customHeight="1">
      <c r="B99" s="168">
        <v>34</v>
      </c>
      <c r="C99" s="28" t="s">
        <v>419</v>
      </c>
      <c r="D99" s="623" t="s">
        <v>420</v>
      </c>
      <c r="E99" s="523">
        <f>E100+E101</f>
        <v>2513</v>
      </c>
      <c r="F99" s="235">
        <f>F100+F101</f>
        <v>2513</v>
      </c>
      <c r="G99" s="235">
        <f>G100+G101</f>
        <v>7496</v>
      </c>
      <c r="H99" s="524">
        <f>H100+H101</f>
        <v>331</v>
      </c>
      <c r="I99" s="178"/>
    </row>
    <row r="100" spans="2:9" ht="34.5" customHeight="1">
      <c r="B100" s="166">
        <v>340</v>
      </c>
      <c r="C100" s="29" t="s">
        <v>421</v>
      </c>
      <c r="D100" s="623" t="s">
        <v>422</v>
      </c>
      <c r="E100" s="523">
        <v>2513</v>
      </c>
      <c r="F100" s="235">
        <v>2513</v>
      </c>
      <c r="G100" s="235">
        <v>2513</v>
      </c>
      <c r="H100" s="524">
        <v>0</v>
      </c>
      <c r="I100" s="178"/>
    </row>
    <row r="101" spans="2:9" ht="34.5" customHeight="1">
      <c r="B101" s="166">
        <v>341</v>
      </c>
      <c r="C101" s="29" t="s">
        <v>423</v>
      </c>
      <c r="D101" s="623" t="s">
        <v>424</v>
      </c>
      <c r="E101" s="523"/>
      <c r="F101" s="235"/>
      <c r="G101" s="235">
        <v>4983</v>
      </c>
      <c r="H101" s="524">
        <v>331</v>
      </c>
      <c r="I101" s="178"/>
    </row>
    <row r="102" spans="2:9" ht="34.5" customHeight="1">
      <c r="B102" s="168"/>
      <c r="C102" s="28" t="s">
        <v>425</v>
      </c>
      <c r="D102" s="623" t="s">
        <v>426</v>
      </c>
      <c r="E102" s="523"/>
      <c r="F102" s="235"/>
      <c r="G102" s="235"/>
      <c r="H102" s="524"/>
      <c r="I102" s="178"/>
    </row>
    <row r="103" spans="2:9" ht="34.5" customHeight="1">
      <c r="B103" s="168">
        <v>35</v>
      </c>
      <c r="C103" s="28" t="s">
        <v>427</v>
      </c>
      <c r="D103" s="623" t="s">
        <v>428</v>
      </c>
      <c r="E103" s="620">
        <f>E104+E105</f>
        <v>6145</v>
      </c>
      <c r="F103" s="235">
        <v>5329</v>
      </c>
      <c r="G103" s="235"/>
      <c r="H103" s="524"/>
      <c r="I103" s="178"/>
    </row>
    <row r="104" spans="2:9" ht="34.5" customHeight="1">
      <c r="B104" s="166">
        <v>350</v>
      </c>
      <c r="C104" s="29" t="s">
        <v>429</v>
      </c>
      <c r="D104" s="623" t="s">
        <v>430</v>
      </c>
      <c r="E104" s="523"/>
      <c r="F104" s="235"/>
      <c r="G104" s="235"/>
      <c r="H104" s="524"/>
      <c r="I104" s="178"/>
    </row>
    <row r="105" spans="2:9" ht="34.5" customHeight="1">
      <c r="B105" s="166">
        <v>351</v>
      </c>
      <c r="C105" s="29" t="s">
        <v>431</v>
      </c>
      <c r="D105" s="623" t="s">
        <v>432</v>
      </c>
      <c r="E105" s="523">
        <v>6145</v>
      </c>
      <c r="F105" s="235">
        <v>4939</v>
      </c>
      <c r="G105" s="235"/>
      <c r="H105" s="524"/>
      <c r="I105" s="178"/>
    </row>
    <row r="106" spans="2:9" ht="34.5" customHeight="1">
      <c r="B106" s="168"/>
      <c r="C106" s="28" t="s">
        <v>433</v>
      </c>
      <c r="D106" s="623" t="s">
        <v>434</v>
      </c>
      <c r="E106" s="523">
        <f>E107+E114</f>
        <v>22090</v>
      </c>
      <c r="F106" s="235">
        <f>F107+F114</f>
        <v>21750</v>
      </c>
      <c r="G106" s="235">
        <f>G107+G114</f>
        <v>20000</v>
      </c>
      <c r="H106" s="524">
        <f>H107+H114</f>
        <v>18300</v>
      </c>
      <c r="I106" s="178"/>
    </row>
    <row r="107" spans="2:9" ht="34.5" customHeight="1">
      <c r="B107" s="168">
        <v>40</v>
      </c>
      <c r="C107" s="28" t="s">
        <v>435</v>
      </c>
      <c r="D107" s="623" t="s">
        <v>436</v>
      </c>
      <c r="E107" s="523">
        <f>E108+E109+E110+E111+E112+E113</f>
        <v>22090</v>
      </c>
      <c r="F107" s="235">
        <f>F108+F109+F110+F111+F112+F113</f>
        <v>21750</v>
      </c>
      <c r="G107" s="235">
        <f>G108+G109+G110+G111+G112+G113</f>
        <v>20000</v>
      </c>
      <c r="H107" s="524">
        <f>H108+H109+H110+H111+H112+H113</f>
        <v>18300</v>
      </c>
      <c r="I107" s="178"/>
    </row>
    <row r="108" spans="2:9" ht="34.5" customHeight="1">
      <c r="B108" s="166">
        <v>400</v>
      </c>
      <c r="C108" s="29" t="s">
        <v>175</v>
      </c>
      <c r="D108" s="623" t="s">
        <v>437</v>
      </c>
      <c r="E108" s="523"/>
      <c r="F108" s="235"/>
      <c r="G108" s="235"/>
      <c r="H108" s="524"/>
      <c r="I108" s="178"/>
    </row>
    <row r="109" spans="2:9" ht="34.5" customHeight="1">
      <c r="B109" s="166">
        <v>401</v>
      </c>
      <c r="C109" s="29" t="s">
        <v>438</v>
      </c>
      <c r="D109" s="623" t="s">
        <v>439</v>
      </c>
      <c r="E109" s="523"/>
      <c r="F109" s="235"/>
      <c r="G109" s="235"/>
      <c r="H109" s="524"/>
      <c r="I109" s="178"/>
    </row>
    <row r="110" spans="2:9" ht="34.5" customHeight="1">
      <c r="B110" s="166">
        <v>403</v>
      </c>
      <c r="C110" s="29" t="s">
        <v>176</v>
      </c>
      <c r="D110" s="623" t="s">
        <v>440</v>
      </c>
      <c r="E110" s="523"/>
      <c r="F110" s="235"/>
      <c r="G110" s="235"/>
      <c r="H110" s="524"/>
      <c r="I110" s="178"/>
    </row>
    <row r="111" spans="2:9" ht="34.5" customHeight="1">
      <c r="B111" s="166">
        <v>404</v>
      </c>
      <c r="C111" s="29" t="s">
        <v>177</v>
      </c>
      <c r="D111" s="623" t="s">
        <v>441</v>
      </c>
      <c r="E111" s="523">
        <v>7750</v>
      </c>
      <c r="F111" s="235">
        <v>7750</v>
      </c>
      <c r="G111" s="235">
        <v>7000</v>
      </c>
      <c r="H111" s="524">
        <v>6500</v>
      </c>
      <c r="I111" s="178"/>
    </row>
    <row r="112" spans="2:9" ht="34.5" customHeight="1">
      <c r="B112" s="166">
        <v>405</v>
      </c>
      <c r="C112" s="29" t="s">
        <v>442</v>
      </c>
      <c r="D112" s="623" t="s">
        <v>443</v>
      </c>
      <c r="E112" s="523">
        <v>9000</v>
      </c>
      <c r="F112" s="235">
        <v>9000</v>
      </c>
      <c r="G112" s="235">
        <v>8000</v>
      </c>
      <c r="H112" s="524">
        <v>7000</v>
      </c>
      <c r="I112" s="178"/>
    </row>
    <row r="113" spans="2:9" ht="34.5" customHeight="1">
      <c r="B113" s="166" t="s">
        <v>178</v>
      </c>
      <c r="C113" s="29" t="s">
        <v>179</v>
      </c>
      <c r="D113" s="623" t="s">
        <v>444</v>
      </c>
      <c r="E113" s="523">
        <v>5340</v>
      </c>
      <c r="F113" s="235">
        <v>5000</v>
      </c>
      <c r="G113" s="235">
        <v>5000</v>
      </c>
      <c r="H113" s="524">
        <v>4800</v>
      </c>
      <c r="I113" s="178"/>
    </row>
    <row r="114" spans="2:9" ht="34.5" customHeight="1">
      <c r="B114" s="168">
        <v>41</v>
      </c>
      <c r="C114" s="28" t="s">
        <v>445</v>
      </c>
      <c r="D114" s="623" t="s">
        <v>446</v>
      </c>
      <c r="E114" s="523">
        <f>E115+E116+E117+E118+E119+E120+E121+E122</f>
        <v>0</v>
      </c>
      <c r="F114" s="235">
        <f>F115+F116+F117+F118+F119+F120+F121+F122</f>
        <v>0</v>
      </c>
      <c r="G114" s="235">
        <f>G115+G116+G117+G118+G119+G120+G121+G122</f>
        <v>0</v>
      </c>
      <c r="H114" s="524">
        <f>H115+H116+H117+H118+H119+H120+H121+H122</f>
        <v>0</v>
      </c>
      <c r="I114" s="178"/>
    </row>
    <row r="115" spans="2:9" ht="34.5" customHeight="1">
      <c r="B115" s="166">
        <v>410</v>
      </c>
      <c r="C115" s="29" t="s">
        <v>180</v>
      </c>
      <c r="D115" s="623" t="s">
        <v>447</v>
      </c>
      <c r="E115" s="523"/>
      <c r="F115" s="235"/>
      <c r="G115" s="235"/>
      <c r="H115" s="524"/>
      <c r="I115" s="178"/>
    </row>
    <row r="116" spans="2:9" ht="34.5" customHeight="1">
      <c r="B116" s="166">
        <v>411</v>
      </c>
      <c r="C116" s="29" t="s">
        <v>181</v>
      </c>
      <c r="D116" s="623" t="s">
        <v>448</v>
      </c>
      <c r="E116" s="523"/>
      <c r="F116" s="235"/>
      <c r="G116" s="235"/>
      <c r="H116" s="524"/>
      <c r="I116" s="178"/>
    </row>
    <row r="117" spans="2:9" ht="34.5" customHeight="1">
      <c r="B117" s="166">
        <v>412</v>
      </c>
      <c r="C117" s="29" t="s">
        <v>449</v>
      </c>
      <c r="D117" s="623" t="s">
        <v>450</v>
      </c>
      <c r="E117" s="523"/>
      <c r="F117" s="235"/>
      <c r="G117" s="235"/>
      <c r="H117" s="524"/>
      <c r="I117" s="178"/>
    </row>
    <row r="118" spans="2:9" ht="34.5" customHeight="1">
      <c r="B118" s="166">
        <v>413</v>
      </c>
      <c r="C118" s="29" t="s">
        <v>451</v>
      </c>
      <c r="D118" s="623" t="s">
        <v>452</v>
      </c>
      <c r="E118" s="523"/>
      <c r="F118" s="235"/>
      <c r="G118" s="235"/>
      <c r="H118" s="524"/>
      <c r="I118" s="178"/>
    </row>
    <row r="119" spans="2:9" ht="34.5" customHeight="1">
      <c r="B119" s="166">
        <v>414</v>
      </c>
      <c r="C119" s="29" t="s">
        <v>453</v>
      </c>
      <c r="D119" s="623" t="s">
        <v>454</v>
      </c>
      <c r="E119" s="523"/>
      <c r="F119" s="235"/>
      <c r="G119" s="235"/>
      <c r="H119" s="524"/>
      <c r="I119" s="178"/>
    </row>
    <row r="120" spans="2:9" ht="34.5" customHeight="1">
      <c r="B120" s="166">
        <v>415</v>
      </c>
      <c r="C120" s="29" t="s">
        <v>455</v>
      </c>
      <c r="D120" s="623" t="s">
        <v>456</v>
      </c>
      <c r="E120" s="523"/>
      <c r="F120" s="235"/>
      <c r="G120" s="235"/>
      <c r="H120" s="524"/>
      <c r="I120" s="178"/>
    </row>
    <row r="121" spans="2:9" ht="34.5" customHeight="1">
      <c r="B121" s="166">
        <v>416</v>
      </c>
      <c r="C121" s="29" t="s">
        <v>457</v>
      </c>
      <c r="D121" s="623" t="s">
        <v>458</v>
      </c>
      <c r="E121" s="523"/>
      <c r="F121" s="235"/>
      <c r="G121" s="235"/>
      <c r="H121" s="524"/>
      <c r="I121" s="178"/>
    </row>
    <row r="122" spans="2:9" ht="34.5" customHeight="1">
      <c r="B122" s="166">
        <v>419</v>
      </c>
      <c r="C122" s="29" t="s">
        <v>459</v>
      </c>
      <c r="D122" s="623" t="s">
        <v>460</v>
      </c>
      <c r="E122" s="523"/>
      <c r="F122" s="235"/>
      <c r="G122" s="235"/>
      <c r="H122" s="524"/>
      <c r="I122" s="178"/>
    </row>
    <row r="123" spans="2:9" ht="34.5" customHeight="1">
      <c r="B123" s="168">
        <v>498</v>
      </c>
      <c r="C123" s="28" t="s">
        <v>461</v>
      </c>
      <c r="D123" s="623" t="s">
        <v>462</v>
      </c>
      <c r="E123" s="523"/>
      <c r="F123" s="235"/>
      <c r="G123" s="235"/>
      <c r="H123" s="524"/>
      <c r="I123" s="178"/>
    </row>
    <row r="124" spans="2:9" ht="34.5" customHeight="1">
      <c r="B124" s="168" t="s">
        <v>463</v>
      </c>
      <c r="C124" s="28" t="s">
        <v>464</v>
      </c>
      <c r="D124" s="623" t="s">
        <v>465</v>
      </c>
      <c r="E124" s="523">
        <f>E125+E132+E133+E141+E142+E143+E144</f>
        <v>73823</v>
      </c>
      <c r="F124" s="235">
        <f>F125+F132+F133+F141+F142+F143+F144</f>
        <v>75690</v>
      </c>
      <c r="G124" s="235">
        <f>G125+G132+G133+G141+G142+G143+G144</f>
        <v>78540</v>
      </c>
      <c r="H124" s="524">
        <f>H125+H132+H133+H141+H142+H143+H144</f>
        <v>79007</v>
      </c>
      <c r="I124" s="178"/>
    </row>
    <row r="125" spans="2:9" ht="34.5" customHeight="1">
      <c r="B125" s="168">
        <v>42</v>
      </c>
      <c r="C125" s="28" t="s">
        <v>466</v>
      </c>
      <c r="D125" s="623" t="s">
        <v>467</v>
      </c>
      <c r="E125" s="523">
        <f>E126+E127+E128+E129+E130+E131</f>
        <v>0</v>
      </c>
      <c r="F125" s="235">
        <f>F126+F127+F128+F129+F130+F131</f>
        <v>0</v>
      </c>
      <c r="G125" s="235">
        <f>G126+G127+G128+G129+G130+G131</f>
        <v>0</v>
      </c>
      <c r="H125" s="524">
        <f>H126+H127+H128+H129+H130+H131</f>
        <v>0</v>
      </c>
      <c r="I125" s="178"/>
    </row>
    <row r="126" spans="2:9" ht="34.5" customHeight="1">
      <c r="B126" s="166">
        <v>420</v>
      </c>
      <c r="C126" s="29" t="s">
        <v>468</v>
      </c>
      <c r="D126" s="623" t="s">
        <v>469</v>
      </c>
      <c r="E126" s="523"/>
      <c r="F126" s="235"/>
      <c r="G126" s="235"/>
      <c r="H126" s="524"/>
      <c r="I126" s="178"/>
    </row>
    <row r="127" spans="2:9" ht="34.5" customHeight="1">
      <c r="B127" s="166">
        <v>421</v>
      </c>
      <c r="C127" s="29" t="s">
        <v>470</v>
      </c>
      <c r="D127" s="623" t="s">
        <v>471</v>
      </c>
      <c r="E127" s="523"/>
      <c r="F127" s="235"/>
      <c r="G127" s="235"/>
      <c r="H127" s="524"/>
      <c r="I127" s="178"/>
    </row>
    <row r="128" spans="2:9" ht="34.5" customHeight="1">
      <c r="B128" s="166">
        <v>422</v>
      </c>
      <c r="C128" s="29" t="s">
        <v>384</v>
      </c>
      <c r="D128" s="623" t="s">
        <v>472</v>
      </c>
      <c r="E128" s="523"/>
      <c r="F128" s="235"/>
      <c r="G128" s="235"/>
      <c r="H128" s="524"/>
      <c r="I128" s="178"/>
    </row>
    <row r="129" spans="2:8" ht="34.5" customHeight="1">
      <c r="B129" s="166">
        <v>423</v>
      </c>
      <c r="C129" s="29" t="s">
        <v>386</v>
      </c>
      <c r="D129" s="623" t="s">
        <v>473</v>
      </c>
      <c r="E129" s="523"/>
      <c r="F129" s="235"/>
      <c r="G129" s="235"/>
      <c r="H129" s="524"/>
    </row>
    <row r="130" spans="2:8" ht="34.5" customHeight="1">
      <c r="B130" s="166">
        <v>427</v>
      </c>
      <c r="C130" s="29" t="s">
        <v>474</v>
      </c>
      <c r="D130" s="623" t="s">
        <v>475</v>
      </c>
      <c r="E130" s="523"/>
      <c r="F130" s="235"/>
      <c r="G130" s="235"/>
      <c r="H130" s="524"/>
    </row>
    <row r="131" spans="2:8" ht="34.5" customHeight="1">
      <c r="B131" s="166" t="s">
        <v>476</v>
      </c>
      <c r="C131" s="29" t="s">
        <v>477</v>
      </c>
      <c r="D131" s="623" t="s">
        <v>478</v>
      </c>
      <c r="E131" s="523"/>
      <c r="F131" s="235"/>
      <c r="G131" s="235"/>
      <c r="H131" s="524"/>
    </row>
    <row r="132" spans="2:8" ht="34.5" customHeight="1">
      <c r="B132" s="168">
        <v>430</v>
      </c>
      <c r="C132" s="28" t="s">
        <v>479</v>
      </c>
      <c r="D132" s="623" t="s">
        <v>480</v>
      </c>
      <c r="E132" s="523">
        <v>2900</v>
      </c>
      <c r="F132" s="235">
        <v>2800</v>
      </c>
      <c r="G132" s="235">
        <v>2750</v>
      </c>
      <c r="H132" s="524">
        <v>2700</v>
      </c>
    </row>
    <row r="133" spans="2:8" ht="34.5" customHeight="1">
      <c r="B133" s="168" t="s">
        <v>481</v>
      </c>
      <c r="C133" s="28" t="s">
        <v>482</v>
      </c>
      <c r="D133" s="623" t="s">
        <v>483</v>
      </c>
      <c r="E133" s="523">
        <f>E134+E135+E136+E137+E138+E139+E140</f>
        <v>17423</v>
      </c>
      <c r="F133" s="235">
        <f>F134+F135+F136+F137+F138+F139+F140</f>
        <v>19390</v>
      </c>
      <c r="G133" s="235">
        <f>G134+G135+G136+G137+G138+G139+G140</f>
        <v>22290</v>
      </c>
      <c r="H133" s="235">
        <f>H134+H135+H136+H137+H138+H139+H140</f>
        <v>25424</v>
      </c>
    </row>
    <row r="134" spans="2:8" ht="34.5" customHeight="1">
      <c r="B134" s="166">
        <v>431</v>
      </c>
      <c r="C134" s="29" t="s">
        <v>484</v>
      </c>
      <c r="D134" s="623" t="s">
        <v>485</v>
      </c>
      <c r="E134" s="523"/>
      <c r="F134" s="235"/>
      <c r="G134" s="235"/>
      <c r="H134" s="524"/>
    </row>
    <row r="135" spans="2:8" ht="34.5" customHeight="1">
      <c r="B135" s="166">
        <v>432</v>
      </c>
      <c r="C135" s="29" t="s">
        <v>486</v>
      </c>
      <c r="D135" s="623" t="s">
        <v>487</v>
      </c>
      <c r="E135" s="523"/>
      <c r="F135" s="235"/>
      <c r="G135" s="235"/>
      <c r="H135" s="524"/>
    </row>
    <row r="136" spans="2:8" ht="34.5" customHeight="1">
      <c r="B136" s="166">
        <v>433</v>
      </c>
      <c r="C136" s="29" t="s">
        <v>488</v>
      </c>
      <c r="D136" s="623" t="s">
        <v>489</v>
      </c>
      <c r="E136" s="523"/>
      <c r="F136" s="235"/>
      <c r="G136" s="235"/>
      <c r="H136" s="524"/>
    </row>
    <row r="137" spans="2:8" ht="34.5" customHeight="1">
      <c r="B137" s="166">
        <v>434</v>
      </c>
      <c r="C137" s="29" t="s">
        <v>490</v>
      </c>
      <c r="D137" s="623" t="s">
        <v>491</v>
      </c>
      <c r="E137" s="523"/>
      <c r="F137" s="235"/>
      <c r="G137" s="235"/>
      <c r="H137" s="524"/>
    </row>
    <row r="138" spans="2:8" ht="34.5" customHeight="1">
      <c r="B138" s="166">
        <v>435</v>
      </c>
      <c r="C138" s="29" t="s">
        <v>492</v>
      </c>
      <c r="D138" s="623" t="s">
        <v>493</v>
      </c>
      <c r="E138" s="523">
        <v>17423</v>
      </c>
      <c r="F138" s="235">
        <v>19390</v>
      </c>
      <c r="G138" s="235">
        <v>22290</v>
      </c>
      <c r="H138" s="524">
        <v>25424</v>
      </c>
    </row>
    <row r="139" spans="2:8" ht="34.5" customHeight="1">
      <c r="B139" s="166">
        <v>436</v>
      </c>
      <c r="C139" s="29" t="s">
        <v>494</v>
      </c>
      <c r="D139" s="623" t="s">
        <v>495</v>
      </c>
      <c r="E139" s="523"/>
      <c r="F139" s="235"/>
      <c r="G139" s="235"/>
      <c r="H139" s="524"/>
    </row>
    <row r="140" spans="2:8" ht="34.5" customHeight="1">
      <c r="B140" s="166">
        <v>439</v>
      </c>
      <c r="C140" s="29" t="s">
        <v>496</v>
      </c>
      <c r="D140" s="623" t="s">
        <v>497</v>
      </c>
      <c r="E140" s="523"/>
      <c r="F140" s="235"/>
      <c r="G140" s="235"/>
      <c r="H140" s="524"/>
    </row>
    <row r="141" spans="2:8" ht="34.5" customHeight="1">
      <c r="B141" s="168" t="s">
        <v>498</v>
      </c>
      <c r="C141" s="28" t="s">
        <v>499</v>
      </c>
      <c r="D141" s="623" t="s">
        <v>500</v>
      </c>
      <c r="E141" s="523">
        <v>48000</v>
      </c>
      <c r="F141" s="235">
        <v>48000</v>
      </c>
      <c r="G141" s="235">
        <v>48000</v>
      </c>
      <c r="H141" s="524">
        <v>45383</v>
      </c>
    </row>
    <row r="142" spans="2:8" ht="34.5" customHeight="1">
      <c r="B142" s="168">
        <v>47</v>
      </c>
      <c r="C142" s="28" t="s">
        <v>501</v>
      </c>
      <c r="D142" s="623" t="s">
        <v>502</v>
      </c>
      <c r="E142" s="523"/>
      <c r="F142" s="235"/>
      <c r="G142" s="235"/>
      <c r="H142" s="524"/>
    </row>
    <row r="143" spans="2:8" ht="34.5" customHeight="1">
      <c r="B143" s="168">
        <v>48</v>
      </c>
      <c r="C143" s="28" t="s">
        <v>503</v>
      </c>
      <c r="D143" s="623" t="s">
        <v>504</v>
      </c>
      <c r="E143" s="523">
        <v>500</v>
      </c>
      <c r="F143" s="235">
        <v>500</v>
      </c>
      <c r="G143" s="235">
        <v>500</v>
      </c>
      <c r="H143" s="524">
        <v>500</v>
      </c>
    </row>
    <row r="144" spans="2:11" ht="34.5" customHeight="1">
      <c r="B144" s="168" t="s">
        <v>182</v>
      </c>
      <c r="C144" s="28" t="s">
        <v>505</v>
      </c>
      <c r="D144" s="623" t="s">
        <v>506</v>
      </c>
      <c r="E144" s="523">
        <v>5000</v>
      </c>
      <c r="F144" s="235">
        <v>5000</v>
      </c>
      <c r="G144" s="235">
        <v>5000</v>
      </c>
      <c r="H144" s="524">
        <v>5000</v>
      </c>
      <c r="K144" s="521"/>
    </row>
    <row r="145" spans="2:8" ht="53.25" customHeight="1">
      <c r="B145" s="168"/>
      <c r="C145" s="28" t="s">
        <v>507</v>
      </c>
      <c r="D145" s="623" t="s">
        <v>508</v>
      </c>
      <c r="E145" s="523"/>
      <c r="F145" s="235"/>
      <c r="G145" s="235"/>
      <c r="H145" s="524"/>
    </row>
    <row r="146" spans="2:13" ht="34.5" customHeight="1">
      <c r="B146" s="168"/>
      <c r="C146" s="28" t="s">
        <v>509</v>
      </c>
      <c r="D146" s="623" t="s">
        <v>510</v>
      </c>
      <c r="E146" s="523">
        <f>E106+E124+E123+E83-E145</f>
        <v>341440</v>
      </c>
      <c r="F146" s="235">
        <f>F106+F124+F123+F83-F145</f>
        <v>343783</v>
      </c>
      <c r="G146" s="235">
        <f>G106+G124+G123+G83-G145</f>
        <v>355353</v>
      </c>
      <c r="H146" s="235">
        <f>H106+H124+H123+H83-H145</f>
        <v>350644</v>
      </c>
      <c r="K146" s="521"/>
      <c r="L146" s="521"/>
      <c r="M146" s="521"/>
    </row>
    <row r="147" spans="2:8" ht="34.5" customHeight="1" thickBot="1">
      <c r="B147" s="169">
        <v>89</v>
      </c>
      <c r="C147" s="170" t="s">
        <v>511</v>
      </c>
      <c r="D147" s="627" t="s">
        <v>512</v>
      </c>
      <c r="E147" s="602">
        <v>127700</v>
      </c>
      <c r="F147" s="603">
        <v>128000</v>
      </c>
      <c r="G147" s="603">
        <v>128000</v>
      </c>
      <c r="H147" s="604">
        <v>128400</v>
      </c>
    </row>
    <row r="149" spans="2:7" ht="15.75">
      <c r="B149" s="1"/>
      <c r="C149" s="1"/>
      <c r="D149" s="1"/>
      <c r="F149" s="521"/>
      <c r="G149" s="521"/>
    </row>
    <row r="150" spans="2:8" ht="18.75">
      <c r="B150" s="1"/>
      <c r="C150" s="1"/>
      <c r="D150" s="175"/>
      <c r="F150" s="521"/>
      <c r="G150" s="521"/>
      <c r="H150" s="521"/>
    </row>
  </sheetData>
  <sheetProtection/>
  <mergeCells count="9">
    <mergeCell ref="G6:G7"/>
    <mergeCell ref="B3:H3"/>
    <mergeCell ref="H6:H7"/>
    <mergeCell ref="E5:H5"/>
    <mergeCell ref="C5:C7"/>
    <mergeCell ref="B5:B7"/>
    <mergeCell ref="D5:D7"/>
    <mergeCell ref="E6:E7"/>
    <mergeCell ref="F6:F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40" r:id="rId1"/>
  <headerFooter>
    <oddFooter>&amp;C&amp;P</oddFooter>
  </headerFooter>
  <ignoredErrors>
    <ignoredError sqref="D10:D14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2:G23"/>
  <sheetViews>
    <sheetView showGridLines="0" view="pageBreakPreview" zoomScaleSheetLayoutView="100" workbookViewId="0" topLeftCell="A1">
      <selection activeCell="F20" sqref="F20"/>
    </sheetView>
  </sheetViews>
  <sheetFormatPr defaultColWidth="9.140625" defaultRowHeight="12.75"/>
  <cols>
    <col min="1" max="1" width="2.8515625" style="0" customWidth="1"/>
    <col min="2" max="2" width="14.00390625" style="0" bestFit="1" customWidth="1"/>
    <col min="3" max="7" width="32.7109375" style="0" customWidth="1"/>
  </cols>
  <sheetData>
    <row r="2" ht="15.75">
      <c r="G2" s="9" t="s">
        <v>686</v>
      </c>
    </row>
    <row r="4" spans="2:7" ht="15.75">
      <c r="B4" s="777" t="s">
        <v>716</v>
      </c>
      <c r="C4" s="777"/>
      <c r="D4" s="777"/>
      <c r="E4" s="777"/>
      <c r="F4" s="777"/>
      <c r="G4" s="777"/>
    </row>
    <row r="5" spans="2:7" ht="16.5" thickBot="1">
      <c r="B5" s="12"/>
      <c r="C5" s="12"/>
      <c r="D5" s="12"/>
      <c r="E5" s="12"/>
      <c r="F5" s="12"/>
      <c r="G5" s="37" t="s">
        <v>60</v>
      </c>
    </row>
    <row r="6" spans="1:7" ht="67.5" customHeight="1" thickBot="1">
      <c r="A6" s="95"/>
      <c r="B6" s="96" t="s">
        <v>548</v>
      </c>
      <c r="C6" s="317" t="s">
        <v>711</v>
      </c>
      <c r="D6" s="318" t="s">
        <v>712</v>
      </c>
      <c r="E6" s="97" t="s">
        <v>713</v>
      </c>
      <c r="F6" s="97" t="s">
        <v>714</v>
      </c>
      <c r="G6" s="98" t="s">
        <v>715</v>
      </c>
    </row>
    <row r="7" spans="1:7" ht="16.5" thickBot="1">
      <c r="A7" s="95"/>
      <c r="B7" s="99"/>
      <c r="C7" s="100">
        <v>1</v>
      </c>
      <c r="D7" s="320">
        <v>2</v>
      </c>
      <c r="E7" s="101">
        <v>3</v>
      </c>
      <c r="F7" s="101">
        <v>4</v>
      </c>
      <c r="G7" s="102" t="s">
        <v>717</v>
      </c>
    </row>
    <row r="8" spans="1:7" ht="19.5" customHeight="1">
      <c r="A8" s="95"/>
      <c r="B8" s="103" t="s">
        <v>111</v>
      </c>
      <c r="C8" s="252">
        <v>7761844</v>
      </c>
      <c r="D8" s="311">
        <v>194745</v>
      </c>
      <c r="E8" s="261">
        <v>9962249</v>
      </c>
      <c r="F8" s="253"/>
      <c r="G8" s="254"/>
    </row>
    <row r="9" spans="1:7" ht="19.5" customHeight="1">
      <c r="A9" s="95"/>
      <c r="B9" s="103" t="s">
        <v>112</v>
      </c>
      <c r="C9" s="255">
        <v>7741982</v>
      </c>
      <c r="D9" s="312">
        <v>213564</v>
      </c>
      <c r="E9" s="230">
        <v>9961101</v>
      </c>
      <c r="F9" s="256"/>
      <c r="G9" s="257"/>
    </row>
    <row r="10" spans="1:7" ht="19.5" customHeight="1">
      <c r="A10" s="95"/>
      <c r="B10" s="103" t="s">
        <v>113</v>
      </c>
      <c r="C10" s="255">
        <v>7599662</v>
      </c>
      <c r="D10" s="312">
        <v>222945</v>
      </c>
      <c r="E10" s="230">
        <v>9258177</v>
      </c>
      <c r="F10" s="256"/>
      <c r="G10" s="257"/>
    </row>
    <row r="11" spans="1:7" ht="19.5" customHeight="1">
      <c r="A11" s="95"/>
      <c r="B11" s="103" t="s">
        <v>114</v>
      </c>
      <c r="C11" s="255">
        <v>7616712</v>
      </c>
      <c r="D11" s="312">
        <v>208229</v>
      </c>
      <c r="E11" s="230">
        <v>8982050</v>
      </c>
      <c r="F11" s="256"/>
      <c r="G11" s="257"/>
    </row>
    <row r="12" spans="1:7" ht="19.5" customHeight="1">
      <c r="A12" s="95"/>
      <c r="B12" s="103" t="s">
        <v>115</v>
      </c>
      <c r="C12" s="255">
        <v>7558055</v>
      </c>
      <c r="D12" s="312">
        <v>195808</v>
      </c>
      <c r="E12" s="230">
        <v>9098700</v>
      </c>
      <c r="F12" s="256"/>
      <c r="G12" s="257"/>
    </row>
    <row r="13" spans="1:7" ht="19.5" customHeight="1">
      <c r="A13" s="95"/>
      <c r="B13" s="103" t="s">
        <v>116</v>
      </c>
      <c r="C13" s="255">
        <v>7294627</v>
      </c>
      <c r="D13" s="312">
        <v>190161</v>
      </c>
      <c r="E13" s="230">
        <v>9549533</v>
      </c>
      <c r="F13" s="256"/>
      <c r="G13" s="257"/>
    </row>
    <row r="14" spans="1:7" ht="19.5" customHeight="1">
      <c r="A14" s="95"/>
      <c r="B14" s="103" t="s">
        <v>117</v>
      </c>
      <c r="C14" s="255">
        <v>7467877</v>
      </c>
      <c r="D14" s="312">
        <v>205963</v>
      </c>
      <c r="E14" s="230">
        <v>9549533</v>
      </c>
      <c r="F14" s="256"/>
      <c r="G14" s="257"/>
    </row>
    <row r="15" spans="1:7" ht="19.5" customHeight="1">
      <c r="A15" s="95"/>
      <c r="B15" s="103" t="s">
        <v>118</v>
      </c>
      <c r="C15" s="255">
        <v>7395639</v>
      </c>
      <c r="D15" s="312">
        <v>197820</v>
      </c>
      <c r="E15" s="230">
        <v>9549533</v>
      </c>
      <c r="F15" s="256"/>
      <c r="G15" s="257"/>
    </row>
    <row r="16" spans="1:7" ht="19.5" customHeight="1">
      <c r="A16" s="95"/>
      <c r="B16" s="103" t="s">
        <v>119</v>
      </c>
      <c r="C16" s="255">
        <v>7392217</v>
      </c>
      <c r="D16" s="312">
        <v>214180</v>
      </c>
      <c r="E16" s="230">
        <v>9549533</v>
      </c>
      <c r="F16" s="256"/>
      <c r="G16" s="257"/>
    </row>
    <row r="17" spans="1:7" ht="19.5" customHeight="1">
      <c r="A17" s="95"/>
      <c r="B17" s="103" t="s">
        <v>120</v>
      </c>
      <c r="C17" s="255">
        <v>7437868</v>
      </c>
      <c r="D17" s="312">
        <v>202825</v>
      </c>
      <c r="E17" s="230">
        <v>9549533</v>
      </c>
      <c r="F17" s="256"/>
      <c r="G17" s="257"/>
    </row>
    <row r="18" spans="1:7" ht="19.5" customHeight="1">
      <c r="A18" s="95"/>
      <c r="B18" s="103" t="s">
        <v>121</v>
      </c>
      <c r="C18" s="255">
        <v>7887868</v>
      </c>
      <c r="D18" s="312">
        <v>214180</v>
      </c>
      <c r="E18" s="230">
        <v>10976414</v>
      </c>
      <c r="F18" s="256"/>
      <c r="G18" s="257"/>
    </row>
    <row r="19" spans="1:7" ht="19.5" customHeight="1" thickBot="1">
      <c r="A19" s="95"/>
      <c r="B19" s="104" t="s">
        <v>122</v>
      </c>
      <c r="C19" s="258">
        <v>8287868</v>
      </c>
      <c r="D19" s="308">
        <v>220000</v>
      </c>
      <c r="E19" s="230">
        <v>9483644</v>
      </c>
      <c r="F19" s="259"/>
      <c r="G19" s="260"/>
    </row>
    <row r="20" spans="1:7" ht="19.5" customHeight="1" thickBot="1">
      <c r="A20" s="95"/>
      <c r="B20" s="319" t="s">
        <v>21</v>
      </c>
      <c r="C20" s="313">
        <f>SUM(C8:C19)</f>
        <v>91442219</v>
      </c>
      <c r="D20" s="314">
        <f>SUM(D8:D19)</f>
        <v>2480420</v>
      </c>
      <c r="E20" s="230">
        <f>SUM(E8:E19)</f>
        <v>115470000</v>
      </c>
      <c r="F20" s="315"/>
      <c r="G20" s="316"/>
    </row>
    <row r="21" spans="2:7" ht="15.75">
      <c r="B21" s="12"/>
      <c r="C21" s="12"/>
      <c r="D21" s="12"/>
      <c r="E21" s="12"/>
      <c r="F21" s="12"/>
      <c r="G21" s="12"/>
    </row>
    <row r="22" spans="2:7" ht="15.75">
      <c r="B22" s="130"/>
      <c r="C22" s="12"/>
      <c r="D22" s="12"/>
      <c r="E22" s="12"/>
      <c r="F22" s="12"/>
      <c r="G22" s="12"/>
    </row>
    <row r="23" spans="2:7" ht="15">
      <c r="B23" s="778" t="s">
        <v>710</v>
      </c>
      <c r="C23" s="778"/>
      <c r="D23" s="778"/>
      <c r="E23" s="778"/>
      <c r="F23" s="778"/>
      <c r="G23" s="778"/>
    </row>
  </sheetData>
  <sheetProtection/>
  <mergeCells count="2">
    <mergeCell ref="B4:G4"/>
    <mergeCell ref="B23:G23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landscape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/>
  </sheetPr>
  <dimension ref="A1:G10"/>
  <sheetViews>
    <sheetView showGridLines="0" view="pageBreakPreview" zoomScale="136" zoomScaleNormal="115" zoomScaleSheetLayoutView="136" zoomScalePageLayoutView="0" workbookViewId="0" topLeftCell="A1">
      <selection activeCell="F11" sqref="F11"/>
    </sheetView>
  </sheetViews>
  <sheetFormatPr defaultColWidth="9.140625" defaultRowHeight="12.75"/>
  <cols>
    <col min="1" max="1" width="19.7109375" style="0" customWidth="1"/>
    <col min="2" max="2" width="20.7109375" style="0" customWidth="1"/>
    <col min="3" max="3" width="21.7109375" style="0" customWidth="1"/>
    <col min="4" max="4" width="23.421875" style="0" customWidth="1"/>
    <col min="5" max="5" width="21.7109375" style="0" customWidth="1"/>
    <col min="6" max="6" width="27.7109375" style="0" customWidth="1"/>
  </cols>
  <sheetData>
    <row r="1" ht="12.75">
      <c r="F1" s="416" t="s">
        <v>731</v>
      </c>
    </row>
    <row r="3" spans="1:7" ht="18" customHeight="1">
      <c r="A3" s="779" t="s">
        <v>744</v>
      </c>
      <c r="B3" s="779"/>
      <c r="C3" s="779"/>
      <c r="D3" s="779"/>
      <c r="E3" s="779"/>
      <c r="F3" s="779"/>
      <c r="G3" s="309"/>
    </row>
    <row r="4" spans="1:6" ht="18" customHeight="1" thickBot="1">
      <c r="A4" s="418"/>
      <c r="B4" s="413"/>
      <c r="C4" s="413"/>
      <c r="D4" s="413"/>
      <c r="E4" s="413"/>
      <c r="F4" s="416" t="s">
        <v>60</v>
      </c>
    </row>
    <row r="5" spans="1:6" ht="19.5" customHeight="1" thickBot="1">
      <c r="A5" s="780"/>
      <c r="B5" s="781"/>
      <c r="C5" s="784" t="s">
        <v>874</v>
      </c>
      <c r="D5" s="785"/>
      <c r="E5" s="784" t="s">
        <v>875</v>
      </c>
      <c r="F5" s="785"/>
    </row>
    <row r="6" spans="1:6" ht="19.5" customHeight="1" thickBot="1">
      <c r="A6" s="782"/>
      <c r="B6" s="783"/>
      <c r="C6" s="419" t="s">
        <v>739</v>
      </c>
      <c r="D6" s="420" t="s">
        <v>730</v>
      </c>
      <c r="E6" s="419" t="s">
        <v>739</v>
      </c>
      <c r="F6" s="420" t="s">
        <v>730</v>
      </c>
    </row>
    <row r="7" spans="1:6" ht="19.5" customHeight="1">
      <c r="A7" s="786" t="s">
        <v>740</v>
      </c>
      <c r="B7" s="414" t="s">
        <v>741</v>
      </c>
      <c r="C7" s="525">
        <v>40666</v>
      </c>
      <c r="D7" s="526">
        <v>30137</v>
      </c>
      <c r="E7" s="525">
        <v>43955</v>
      </c>
      <c r="F7" s="526">
        <v>32004</v>
      </c>
    </row>
    <row r="8" spans="1:6" ht="19.5" customHeight="1" thickBot="1">
      <c r="A8" s="787"/>
      <c r="B8" s="415" t="s">
        <v>742</v>
      </c>
      <c r="C8" s="527">
        <v>102365</v>
      </c>
      <c r="D8" s="528">
        <v>73388</v>
      </c>
      <c r="E8" s="527">
        <v>112602</v>
      </c>
      <c r="F8" s="528">
        <v>80634</v>
      </c>
    </row>
    <row r="9" spans="1:6" ht="19.5" customHeight="1">
      <c r="A9" s="788" t="s">
        <v>743</v>
      </c>
      <c r="B9" s="417" t="s">
        <v>741</v>
      </c>
      <c r="C9" s="525">
        <v>122304</v>
      </c>
      <c r="D9" s="526">
        <v>87217</v>
      </c>
      <c r="E9" s="525">
        <v>143000</v>
      </c>
      <c r="F9" s="526">
        <v>101943</v>
      </c>
    </row>
    <row r="10" spans="1:6" ht="19.5" customHeight="1" thickBot="1">
      <c r="A10" s="789"/>
      <c r="B10" s="415" t="s">
        <v>742</v>
      </c>
      <c r="C10" s="527">
        <v>122304</v>
      </c>
      <c r="D10" s="528">
        <v>87217</v>
      </c>
      <c r="E10" s="527">
        <v>143000</v>
      </c>
      <c r="F10" s="528">
        <v>101943</v>
      </c>
    </row>
  </sheetData>
  <sheetProtection/>
  <mergeCells count="6">
    <mergeCell ref="A3:F3"/>
    <mergeCell ref="A5:B6"/>
    <mergeCell ref="C5:D5"/>
    <mergeCell ref="E5:F5"/>
    <mergeCell ref="A7:A8"/>
    <mergeCell ref="A9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M42"/>
  <sheetViews>
    <sheetView showGridLines="0" view="pageBreakPreview" zoomScale="98" zoomScaleSheetLayoutView="98" zoomScalePageLayoutView="0" workbookViewId="0" topLeftCell="A1">
      <selection activeCell="H37" sqref="H37"/>
    </sheetView>
  </sheetViews>
  <sheetFormatPr defaultColWidth="9.140625" defaultRowHeight="12.75"/>
  <cols>
    <col min="2" max="2" width="10.28125" style="0" customWidth="1"/>
    <col min="3" max="6" width="12.7109375" style="0" customWidth="1"/>
    <col min="7" max="7" width="14.421875" style="0" customWidth="1"/>
    <col min="8" max="10" width="12.7109375" style="0" customWidth="1"/>
    <col min="11" max="11" width="26.421875" style="0" customWidth="1"/>
    <col min="12" max="12" width="22.421875" style="0" customWidth="1"/>
    <col min="13" max="13" width="12.7109375" style="0" customWidth="1"/>
  </cols>
  <sheetData>
    <row r="2" spans="2:12" s="20" customFormat="1" ht="20.25" customHeight="1">
      <c r="B2" s="790" t="s">
        <v>547</v>
      </c>
      <c r="C2" s="790"/>
      <c r="D2" s="790"/>
      <c r="E2" s="790"/>
      <c r="F2" s="790"/>
      <c r="G2" s="790"/>
      <c r="H2" s="790"/>
      <c r="I2" s="790"/>
      <c r="J2" s="790"/>
      <c r="K2" s="55"/>
      <c r="L2" s="55"/>
    </row>
    <row r="3" spans="2:13" s="20" customFormat="1" ht="15.75" thickBot="1">
      <c r="B3" s="56"/>
      <c r="C3" s="57"/>
      <c r="D3" s="57"/>
      <c r="E3" s="57"/>
      <c r="F3" s="57"/>
      <c r="G3" s="56"/>
      <c r="H3" s="56"/>
      <c r="I3" s="56"/>
      <c r="J3" s="58" t="s">
        <v>60</v>
      </c>
      <c r="K3" s="56"/>
      <c r="L3" s="58"/>
      <c r="M3" s="51"/>
    </row>
    <row r="4" spans="2:13" s="20" customFormat="1" ht="30" customHeight="1">
      <c r="B4" s="791" t="s">
        <v>548</v>
      </c>
      <c r="C4" s="792" t="s">
        <v>876</v>
      </c>
      <c r="D4" s="793"/>
      <c r="E4" s="793"/>
      <c r="F4" s="794"/>
      <c r="G4" s="793" t="s">
        <v>877</v>
      </c>
      <c r="H4" s="793"/>
      <c r="I4" s="793"/>
      <c r="J4" s="794"/>
      <c r="K4" s="59"/>
      <c r="L4" s="59"/>
      <c r="M4" s="51"/>
    </row>
    <row r="5" spans="2:13" s="20" customFormat="1" ht="48" thickBot="1">
      <c r="B5" s="764"/>
      <c r="C5" s="550" t="s">
        <v>552</v>
      </c>
      <c r="D5" s="122" t="s">
        <v>520</v>
      </c>
      <c r="E5" s="122" t="s">
        <v>550</v>
      </c>
      <c r="F5" s="123" t="s">
        <v>551</v>
      </c>
      <c r="G5" s="550" t="s">
        <v>552</v>
      </c>
      <c r="H5" s="122" t="s">
        <v>520</v>
      </c>
      <c r="I5" s="122" t="s">
        <v>550</v>
      </c>
      <c r="J5" s="123" t="s">
        <v>551</v>
      </c>
      <c r="K5" s="60"/>
      <c r="L5" s="60"/>
      <c r="M5" s="51"/>
    </row>
    <row r="6" spans="2:13" s="20" customFormat="1" ht="16.5" thickBot="1">
      <c r="B6" s="551"/>
      <c r="C6" s="228" t="s">
        <v>553</v>
      </c>
      <c r="D6" s="115">
        <v>1</v>
      </c>
      <c r="E6" s="115">
        <v>2</v>
      </c>
      <c r="F6" s="116">
        <v>3</v>
      </c>
      <c r="G6" s="228" t="s">
        <v>553</v>
      </c>
      <c r="H6" s="115">
        <v>1</v>
      </c>
      <c r="I6" s="115">
        <v>2</v>
      </c>
      <c r="J6" s="116">
        <v>3</v>
      </c>
      <c r="K6" s="60"/>
      <c r="L6" s="60"/>
      <c r="M6" s="51"/>
    </row>
    <row r="7" spans="2:13" s="20" customFormat="1" ht="15.75">
      <c r="B7" s="186" t="s">
        <v>111</v>
      </c>
      <c r="C7" s="552">
        <v>53267</v>
      </c>
      <c r="D7" s="261">
        <v>22829</v>
      </c>
      <c r="E7" s="261">
        <v>15219</v>
      </c>
      <c r="F7" s="268">
        <v>2</v>
      </c>
      <c r="G7" s="291">
        <v>60570</v>
      </c>
      <c r="H7" s="261">
        <v>25550</v>
      </c>
      <c r="I7" s="261">
        <v>17510</v>
      </c>
      <c r="J7" s="268">
        <v>2</v>
      </c>
      <c r="K7" s="64"/>
      <c r="L7" s="64"/>
      <c r="M7" s="51"/>
    </row>
    <row r="8" spans="2:13" s="20" customFormat="1" ht="15.75">
      <c r="B8" s="553" t="s">
        <v>112</v>
      </c>
      <c r="C8" s="552">
        <v>54516</v>
      </c>
      <c r="D8" s="230">
        <v>23364</v>
      </c>
      <c r="E8" s="230">
        <v>15576</v>
      </c>
      <c r="F8" s="232">
        <v>2</v>
      </c>
      <c r="G8" s="291">
        <v>60570</v>
      </c>
      <c r="H8" s="261">
        <v>25550</v>
      </c>
      <c r="I8" s="261">
        <v>17510</v>
      </c>
      <c r="J8" s="232">
        <v>2</v>
      </c>
      <c r="K8" s="64"/>
      <c r="L8" s="64"/>
      <c r="M8" s="51"/>
    </row>
    <row r="9" spans="2:13" s="20" customFormat="1" ht="15.75">
      <c r="B9" s="553" t="s">
        <v>113</v>
      </c>
      <c r="C9" s="552">
        <v>57579</v>
      </c>
      <c r="D9" s="230">
        <v>24677</v>
      </c>
      <c r="E9" s="230">
        <v>16451</v>
      </c>
      <c r="F9" s="268">
        <v>2</v>
      </c>
      <c r="G9" s="291">
        <v>60570</v>
      </c>
      <c r="H9" s="261">
        <v>25550</v>
      </c>
      <c r="I9" s="261">
        <v>17510</v>
      </c>
      <c r="J9" s="268">
        <v>2</v>
      </c>
      <c r="K9" s="64"/>
      <c r="L9" s="64"/>
      <c r="M9" s="51"/>
    </row>
    <row r="10" spans="2:13" s="20" customFormat="1" ht="15.75">
      <c r="B10" s="553" t="s">
        <v>114</v>
      </c>
      <c r="C10" s="552">
        <v>57985</v>
      </c>
      <c r="D10" s="230">
        <v>24851</v>
      </c>
      <c r="E10" s="230">
        <v>16567</v>
      </c>
      <c r="F10" s="232">
        <v>2</v>
      </c>
      <c r="G10" s="291">
        <v>60570</v>
      </c>
      <c r="H10" s="261">
        <v>25550</v>
      </c>
      <c r="I10" s="261">
        <v>17510</v>
      </c>
      <c r="J10" s="232">
        <v>2</v>
      </c>
      <c r="K10" s="64"/>
      <c r="L10" s="64"/>
      <c r="M10" s="51"/>
    </row>
    <row r="11" spans="2:13" s="20" customFormat="1" ht="15.75">
      <c r="B11" s="553" t="s">
        <v>115</v>
      </c>
      <c r="C11" s="552">
        <v>56202</v>
      </c>
      <c r="D11" s="230">
        <v>24086</v>
      </c>
      <c r="E11" s="230">
        <v>16058</v>
      </c>
      <c r="F11" s="268">
        <v>2</v>
      </c>
      <c r="G11" s="291">
        <v>60570</v>
      </c>
      <c r="H11" s="261">
        <v>25550</v>
      </c>
      <c r="I11" s="261">
        <v>17510</v>
      </c>
      <c r="J11" s="268">
        <v>2</v>
      </c>
      <c r="K11" s="64"/>
      <c r="L11" s="64"/>
      <c r="M11" s="51"/>
    </row>
    <row r="12" spans="2:13" s="20" customFormat="1" ht="15.75">
      <c r="B12" s="553" t="s">
        <v>116</v>
      </c>
      <c r="C12" s="552">
        <v>57624</v>
      </c>
      <c r="D12" s="230">
        <v>24696</v>
      </c>
      <c r="E12" s="230">
        <v>16464</v>
      </c>
      <c r="F12" s="232">
        <v>2</v>
      </c>
      <c r="G12" s="291">
        <v>60570</v>
      </c>
      <c r="H12" s="261">
        <v>25550</v>
      </c>
      <c r="I12" s="261">
        <v>17510</v>
      </c>
      <c r="J12" s="232">
        <v>2</v>
      </c>
      <c r="K12" s="64"/>
      <c r="L12" s="64"/>
      <c r="M12" s="51"/>
    </row>
    <row r="13" spans="2:13" s="20" customFormat="1" ht="15.75">
      <c r="B13" s="553" t="s">
        <v>117</v>
      </c>
      <c r="C13" s="552">
        <v>57040</v>
      </c>
      <c r="D13" s="230">
        <v>24446</v>
      </c>
      <c r="E13" s="230">
        <v>16297</v>
      </c>
      <c r="F13" s="268">
        <v>2</v>
      </c>
      <c r="G13" s="291">
        <v>60570</v>
      </c>
      <c r="H13" s="261">
        <v>25550</v>
      </c>
      <c r="I13" s="261">
        <v>17510</v>
      </c>
      <c r="J13" s="268">
        <v>2</v>
      </c>
      <c r="K13" s="64"/>
      <c r="L13" s="64"/>
      <c r="M13" s="51"/>
    </row>
    <row r="14" spans="2:13" s="20" customFormat="1" ht="15.75">
      <c r="B14" s="553" t="s">
        <v>118</v>
      </c>
      <c r="C14" s="552">
        <v>57025</v>
      </c>
      <c r="D14" s="230">
        <v>24439</v>
      </c>
      <c r="E14" s="230">
        <v>16293</v>
      </c>
      <c r="F14" s="232">
        <v>2</v>
      </c>
      <c r="G14" s="291">
        <v>60570</v>
      </c>
      <c r="H14" s="261">
        <v>25550</v>
      </c>
      <c r="I14" s="261">
        <v>17510</v>
      </c>
      <c r="J14" s="232">
        <v>2</v>
      </c>
      <c r="K14" s="64"/>
      <c r="L14" s="64"/>
      <c r="M14" s="51"/>
    </row>
    <row r="15" spans="2:13" s="20" customFormat="1" ht="15.75">
      <c r="B15" s="553" t="s">
        <v>119</v>
      </c>
      <c r="C15" s="552">
        <v>57800</v>
      </c>
      <c r="D15" s="230">
        <v>24772</v>
      </c>
      <c r="E15" s="230">
        <v>16514</v>
      </c>
      <c r="F15" s="268">
        <v>2</v>
      </c>
      <c r="G15" s="291">
        <v>60570</v>
      </c>
      <c r="H15" s="261">
        <v>25550</v>
      </c>
      <c r="I15" s="261">
        <v>17510</v>
      </c>
      <c r="J15" s="268">
        <v>2</v>
      </c>
      <c r="K15" s="64"/>
      <c r="L15" s="64"/>
      <c r="M15" s="51"/>
    </row>
    <row r="16" spans="2:13" s="20" customFormat="1" ht="15.75">
      <c r="B16" s="553" t="s">
        <v>120</v>
      </c>
      <c r="C16" s="552">
        <v>58111</v>
      </c>
      <c r="D16" s="230">
        <v>24905</v>
      </c>
      <c r="E16" s="230">
        <v>16603</v>
      </c>
      <c r="F16" s="232">
        <v>2</v>
      </c>
      <c r="G16" s="291">
        <v>60570</v>
      </c>
      <c r="H16" s="261">
        <v>25550</v>
      </c>
      <c r="I16" s="261">
        <v>17510</v>
      </c>
      <c r="J16" s="232">
        <v>2</v>
      </c>
      <c r="K16" s="64"/>
      <c r="L16" s="64"/>
      <c r="M16" s="51"/>
    </row>
    <row r="17" spans="2:13" s="20" customFormat="1" ht="15.75">
      <c r="B17" s="553" t="s">
        <v>121</v>
      </c>
      <c r="C17" s="552">
        <v>56630</v>
      </c>
      <c r="D17" s="230">
        <v>24270</v>
      </c>
      <c r="E17" s="230">
        <v>16180</v>
      </c>
      <c r="F17" s="268">
        <v>2</v>
      </c>
      <c r="G17" s="291">
        <v>60570</v>
      </c>
      <c r="H17" s="261">
        <v>25550</v>
      </c>
      <c r="I17" s="261">
        <v>17510</v>
      </c>
      <c r="J17" s="268">
        <v>2</v>
      </c>
      <c r="K17" s="64"/>
      <c r="L17" s="64"/>
      <c r="M17" s="51"/>
    </row>
    <row r="18" spans="2:13" s="20" customFormat="1" ht="16.5" thickBot="1">
      <c r="B18" s="554" t="s">
        <v>122</v>
      </c>
      <c r="C18" s="552">
        <v>57761</v>
      </c>
      <c r="D18" s="233">
        <v>24755</v>
      </c>
      <c r="E18" s="233">
        <v>16503</v>
      </c>
      <c r="F18" s="232">
        <v>2</v>
      </c>
      <c r="G18" s="291">
        <v>60570</v>
      </c>
      <c r="H18" s="261">
        <v>25550</v>
      </c>
      <c r="I18" s="261">
        <v>17510</v>
      </c>
      <c r="J18" s="232">
        <v>2</v>
      </c>
      <c r="K18" s="64"/>
      <c r="L18" s="64"/>
      <c r="M18" s="51"/>
    </row>
    <row r="19" spans="2:13" s="20" customFormat="1" ht="16.5" thickBot="1">
      <c r="B19" s="555" t="s">
        <v>21</v>
      </c>
      <c r="C19" s="556">
        <f aca="true" t="shared" si="0" ref="C19:J19">SUM(C7:C18)</f>
        <v>681540</v>
      </c>
      <c r="D19" s="557">
        <f t="shared" si="0"/>
        <v>292090</v>
      </c>
      <c r="E19" s="557">
        <f t="shared" si="0"/>
        <v>194725</v>
      </c>
      <c r="F19" s="558">
        <f t="shared" si="0"/>
        <v>24</v>
      </c>
      <c r="G19" s="559">
        <f t="shared" si="0"/>
        <v>726840</v>
      </c>
      <c r="H19" s="557">
        <f t="shared" si="0"/>
        <v>306600</v>
      </c>
      <c r="I19" s="557">
        <f t="shared" si="0"/>
        <v>210120</v>
      </c>
      <c r="J19" s="558">
        <f t="shared" si="0"/>
        <v>24</v>
      </c>
      <c r="K19" s="64"/>
      <c r="L19" s="64"/>
      <c r="M19" s="51"/>
    </row>
    <row r="20" spans="2:13" s="20" customFormat="1" ht="16.5" thickBot="1">
      <c r="B20" s="560" t="s">
        <v>123</v>
      </c>
      <c r="C20" s="561">
        <f>C19/12</f>
        <v>56795</v>
      </c>
      <c r="D20" s="561">
        <f>D19/12</f>
        <v>24340.833333333332</v>
      </c>
      <c r="E20" s="561">
        <f>E19/12</f>
        <v>16227.083333333334</v>
      </c>
      <c r="F20" s="563">
        <v>2</v>
      </c>
      <c r="G20" s="561">
        <f>G19/12</f>
        <v>60570</v>
      </c>
      <c r="H20" s="561">
        <f>H19/12</f>
        <v>25550</v>
      </c>
      <c r="I20" s="561">
        <f>I19/12</f>
        <v>17510</v>
      </c>
      <c r="J20" s="563">
        <v>2</v>
      </c>
      <c r="K20" s="64"/>
      <c r="L20" s="64"/>
      <c r="M20" s="51"/>
    </row>
    <row r="21" spans="2:12" s="20" customFormat="1" ht="20.25" customHeight="1">
      <c r="B21" s="790" t="s">
        <v>549</v>
      </c>
      <c r="C21" s="790"/>
      <c r="D21" s="790"/>
      <c r="E21" s="790"/>
      <c r="F21" s="790"/>
      <c r="G21" s="790"/>
      <c r="H21" s="790"/>
      <c r="I21" s="790"/>
      <c r="J21" s="790"/>
      <c r="K21" s="790"/>
      <c r="L21" s="790"/>
    </row>
    <row r="22" spans="2:12" s="20" customFormat="1" ht="15.75" thickBot="1">
      <c r="B22" s="73"/>
      <c r="C22" s="74"/>
      <c r="D22" s="74"/>
      <c r="E22" s="74"/>
      <c r="F22" s="74"/>
      <c r="G22" s="73"/>
      <c r="H22" s="64"/>
      <c r="I22" s="64"/>
      <c r="J22" s="64"/>
      <c r="K22" s="56"/>
      <c r="L22" s="58" t="s">
        <v>60</v>
      </c>
    </row>
    <row r="23" spans="2:12" s="20" customFormat="1" ht="30" customHeight="1">
      <c r="B23" s="769" t="s">
        <v>548</v>
      </c>
      <c r="C23" s="796" t="s">
        <v>718</v>
      </c>
      <c r="D23" s="793"/>
      <c r="E23" s="793"/>
      <c r="F23" s="793"/>
      <c r="G23" s="794"/>
      <c r="H23" s="792" t="s">
        <v>719</v>
      </c>
      <c r="I23" s="793"/>
      <c r="J23" s="793"/>
      <c r="K23" s="793"/>
      <c r="L23" s="794"/>
    </row>
    <row r="24" spans="2:12" s="20" customFormat="1" ht="30" customHeight="1" thickBot="1">
      <c r="B24" s="795"/>
      <c r="C24" s="122" t="s">
        <v>552</v>
      </c>
      <c r="D24" s="122" t="s">
        <v>520</v>
      </c>
      <c r="E24" s="122" t="s">
        <v>550</v>
      </c>
      <c r="F24" s="122" t="s">
        <v>551</v>
      </c>
      <c r="G24" s="564" t="s">
        <v>554</v>
      </c>
      <c r="H24" s="122" t="s">
        <v>552</v>
      </c>
      <c r="I24" s="122" t="s">
        <v>520</v>
      </c>
      <c r="J24" s="122" t="s">
        <v>550</v>
      </c>
      <c r="K24" s="122" t="s">
        <v>551</v>
      </c>
      <c r="L24" s="564" t="s">
        <v>554</v>
      </c>
    </row>
    <row r="25" spans="2:12" s="20" customFormat="1" ht="16.5" thickBot="1">
      <c r="B25" s="565"/>
      <c r="C25" s="115" t="s">
        <v>553</v>
      </c>
      <c r="D25" s="115">
        <v>1</v>
      </c>
      <c r="E25" s="115">
        <v>2</v>
      </c>
      <c r="F25" s="115">
        <v>3</v>
      </c>
      <c r="G25" s="566">
        <v>4</v>
      </c>
      <c r="H25" s="115" t="s">
        <v>553</v>
      </c>
      <c r="I25" s="115">
        <v>1</v>
      </c>
      <c r="J25" s="115">
        <v>2</v>
      </c>
      <c r="K25" s="115">
        <v>3</v>
      </c>
      <c r="L25" s="566">
        <v>4</v>
      </c>
    </row>
    <row r="26" spans="2:12" s="20" customFormat="1" ht="15.75">
      <c r="B26" s="567" t="s">
        <v>111</v>
      </c>
      <c r="C26" s="261">
        <v>84284</v>
      </c>
      <c r="D26" s="261">
        <v>36122</v>
      </c>
      <c r="E26" s="531">
        <v>24081</v>
      </c>
      <c r="F26" s="531">
        <v>2</v>
      </c>
      <c r="G26" s="532"/>
      <c r="H26" s="296">
        <v>95827</v>
      </c>
      <c r="I26" s="261">
        <v>40427</v>
      </c>
      <c r="J26" s="531">
        <v>27700</v>
      </c>
      <c r="K26" s="531">
        <v>2</v>
      </c>
      <c r="L26" s="532"/>
    </row>
    <row r="27" spans="2:12" s="20" customFormat="1" ht="15.75">
      <c r="B27" s="568" t="s">
        <v>112</v>
      </c>
      <c r="C27" s="261">
        <v>85944</v>
      </c>
      <c r="D27" s="230">
        <v>36652</v>
      </c>
      <c r="E27" s="535">
        <v>24646</v>
      </c>
      <c r="F27" s="535">
        <v>2</v>
      </c>
      <c r="G27" s="536"/>
      <c r="H27" s="296">
        <v>95827</v>
      </c>
      <c r="I27" s="261">
        <v>40427</v>
      </c>
      <c r="J27" s="531">
        <v>27700</v>
      </c>
      <c r="K27" s="535">
        <v>2</v>
      </c>
      <c r="L27" s="536"/>
    </row>
    <row r="28" spans="2:12" s="20" customFormat="1" ht="15.75">
      <c r="B28" s="568" t="s">
        <v>113</v>
      </c>
      <c r="C28" s="261">
        <v>91106</v>
      </c>
      <c r="D28" s="230">
        <v>39046</v>
      </c>
      <c r="E28" s="531">
        <v>26030</v>
      </c>
      <c r="F28" s="531">
        <v>2</v>
      </c>
      <c r="G28" s="536"/>
      <c r="H28" s="296">
        <v>95827</v>
      </c>
      <c r="I28" s="261">
        <v>40427</v>
      </c>
      <c r="J28" s="531">
        <v>27700</v>
      </c>
      <c r="K28" s="531">
        <v>2</v>
      </c>
      <c r="L28" s="536"/>
    </row>
    <row r="29" spans="2:12" s="20" customFormat="1" ht="15.75">
      <c r="B29" s="568" t="s">
        <v>114</v>
      </c>
      <c r="C29" s="261">
        <v>90749</v>
      </c>
      <c r="D29" s="230">
        <v>38321</v>
      </c>
      <c r="E29" s="535">
        <v>26214</v>
      </c>
      <c r="F29" s="535">
        <v>2</v>
      </c>
      <c r="G29" s="536"/>
      <c r="H29" s="296">
        <v>95827</v>
      </c>
      <c r="I29" s="261">
        <v>40427</v>
      </c>
      <c r="J29" s="531">
        <v>27700</v>
      </c>
      <c r="K29" s="535">
        <v>2</v>
      </c>
      <c r="L29" s="536"/>
    </row>
    <row r="30" spans="2:12" s="20" customFormat="1" ht="15.75">
      <c r="B30" s="568" t="s">
        <v>115</v>
      </c>
      <c r="C30" s="261">
        <v>88927</v>
      </c>
      <c r="D30" s="230">
        <v>38111</v>
      </c>
      <c r="E30" s="531">
        <v>25408</v>
      </c>
      <c r="F30" s="531">
        <v>2</v>
      </c>
      <c r="G30" s="536"/>
      <c r="H30" s="296">
        <v>95827</v>
      </c>
      <c r="I30" s="261">
        <v>40427</v>
      </c>
      <c r="J30" s="531">
        <v>27700</v>
      </c>
      <c r="K30" s="531">
        <v>2</v>
      </c>
      <c r="L30" s="536"/>
    </row>
    <row r="31" spans="2:12" s="20" customFormat="1" ht="15.75">
      <c r="B31" s="568" t="s">
        <v>116</v>
      </c>
      <c r="C31" s="261">
        <v>91178</v>
      </c>
      <c r="D31" s="230">
        <v>39076</v>
      </c>
      <c r="E31" s="535">
        <v>26051</v>
      </c>
      <c r="F31" s="535">
        <v>2</v>
      </c>
      <c r="G31" s="536"/>
      <c r="H31" s="296">
        <v>95827</v>
      </c>
      <c r="I31" s="261">
        <v>40427</v>
      </c>
      <c r="J31" s="531">
        <v>27700</v>
      </c>
      <c r="K31" s="535">
        <v>2</v>
      </c>
      <c r="L31" s="536"/>
    </row>
    <row r="32" spans="2:12" s="20" customFormat="1" ht="15.75">
      <c r="B32" s="568" t="s">
        <v>117</v>
      </c>
      <c r="C32" s="261">
        <v>90252</v>
      </c>
      <c r="D32" s="230">
        <v>38680</v>
      </c>
      <c r="E32" s="531">
        <v>25786</v>
      </c>
      <c r="F32" s="531">
        <v>2</v>
      </c>
      <c r="G32" s="536"/>
      <c r="H32" s="296">
        <v>95839</v>
      </c>
      <c r="I32" s="261">
        <v>40427</v>
      </c>
      <c r="J32" s="531">
        <v>27706</v>
      </c>
      <c r="K32" s="531">
        <v>2</v>
      </c>
      <c r="L32" s="536"/>
    </row>
    <row r="33" spans="2:12" s="20" customFormat="1" ht="15.75">
      <c r="B33" s="568" t="s">
        <v>118</v>
      </c>
      <c r="C33" s="261">
        <v>90229</v>
      </c>
      <c r="D33" s="230">
        <v>38669</v>
      </c>
      <c r="E33" s="535">
        <v>25780</v>
      </c>
      <c r="F33" s="535">
        <v>2</v>
      </c>
      <c r="G33" s="536"/>
      <c r="H33" s="296">
        <v>95839</v>
      </c>
      <c r="I33" s="261">
        <v>40427</v>
      </c>
      <c r="J33" s="531">
        <v>27706</v>
      </c>
      <c r="K33" s="535">
        <v>2</v>
      </c>
      <c r="L33" s="536"/>
    </row>
    <row r="34" spans="2:12" s="20" customFormat="1" ht="15.75">
      <c r="B34" s="568" t="s">
        <v>119</v>
      </c>
      <c r="C34" s="261">
        <v>90456</v>
      </c>
      <c r="D34" s="230">
        <v>38196</v>
      </c>
      <c r="E34" s="531">
        <v>26130</v>
      </c>
      <c r="F34" s="531">
        <v>2</v>
      </c>
      <c r="G34" s="536"/>
      <c r="H34" s="296">
        <v>95839</v>
      </c>
      <c r="I34" s="261">
        <v>40427</v>
      </c>
      <c r="J34" s="531">
        <v>27706</v>
      </c>
      <c r="K34" s="531">
        <v>2</v>
      </c>
      <c r="L34" s="536"/>
    </row>
    <row r="35" spans="2:12" s="20" customFormat="1" ht="15.75">
      <c r="B35" s="568" t="s">
        <v>120</v>
      </c>
      <c r="C35" s="261">
        <v>90949</v>
      </c>
      <c r="D35" s="230">
        <v>38407</v>
      </c>
      <c r="E35" s="535">
        <v>26271</v>
      </c>
      <c r="F35" s="535">
        <v>2</v>
      </c>
      <c r="G35" s="536"/>
      <c r="H35" s="296">
        <v>95839</v>
      </c>
      <c r="I35" s="261">
        <v>40427</v>
      </c>
      <c r="J35" s="531">
        <v>27706</v>
      </c>
      <c r="K35" s="535">
        <v>2</v>
      </c>
      <c r="L35" s="536"/>
    </row>
    <row r="36" spans="2:12" s="20" customFormat="1" ht="15.75">
      <c r="B36" s="568" t="s">
        <v>121</v>
      </c>
      <c r="C36" s="261">
        <v>89604</v>
      </c>
      <c r="D36" s="230">
        <v>38402</v>
      </c>
      <c r="E36" s="531">
        <v>25601</v>
      </c>
      <c r="F36" s="531">
        <v>2</v>
      </c>
      <c r="G36" s="536"/>
      <c r="H36" s="296">
        <v>95839</v>
      </c>
      <c r="I36" s="261">
        <v>40427</v>
      </c>
      <c r="J36" s="531">
        <v>27706</v>
      </c>
      <c r="K36" s="531">
        <v>2</v>
      </c>
      <c r="L36" s="536"/>
    </row>
    <row r="37" spans="2:12" s="20" customFormat="1" ht="16.5" thickBot="1">
      <c r="B37" s="569" t="s">
        <v>122</v>
      </c>
      <c r="C37" s="261">
        <v>90393</v>
      </c>
      <c r="D37" s="233">
        <v>38169</v>
      </c>
      <c r="E37" s="535">
        <v>26112</v>
      </c>
      <c r="F37" s="535">
        <v>2</v>
      </c>
      <c r="G37" s="545"/>
      <c r="H37" s="296">
        <v>95843</v>
      </c>
      <c r="I37" s="261">
        <v>40427</v>
      </c>
      <c r="J37" s="531">
        <v>27708</v>
      </c>
      <c r="K37" s="535">
        <v>2</v>
      </c>
      <c r="L37" s="545"/>
    </row>
    <row r="38" spans="2:12" s="20" customFormat="1" ht="16.5" thickBot="1">
      <c r="B38" s="570" t="s">
        <v>21</v>
      </c>
      <c r="C38" s="557">
        <f>SUM(C26:C37)</f>
        <v>1074071</v>
      </c>
      <c r="D38" s="557">
        <f>SUM(D26:D37)</f>
        <v>457851</v>
      </c>
      <c r="E38" s="557">
        <f>SUM(E26:E37)</f>
        <v>308110</v>
      </c>
      <c r="F38" s="571">
        <f>SUM(F26:F37)</f>
        <v>24</v>
      </c>
      <c r="G38" s="572"/>
      <c r="H38" s="576">
        <f>SUM(H26:H37)</f>
        <v>1150000</v>
      </c>
      <c r="I38" s="557">
        <f>SUM(I26:I37)</f>
        <v>485124</v>
      </c>
      <c r="J38" s="571">
        <f>SUM(J26:J37)</f>
        <v>332438</v>
      </c>
      <c r="K38" s="571">
        <f>SUM(K26:K37)</f>
        <v>24</v>
      </c>
      <c r="L38" s="572"/>
    </row>
    <row r="39" spans="2:12" s="20" customFormat="1" ht="16.5" thickBot="1">
      <c r="B39" s="573" t="s">
        <v>123</v>
      </c>
      <c r="C39" s="562">
        <f>C38/12</f>
        <v>89505.91666666667</v>
      </c>
      <c r="D39" s="562">
        <f>D38/12</f>
        <v>38154.25</v>
      </c>
      <c r="E39" s="562">
        <f>E38/12</f>
        <v>25675.833333333332</v>
      </c>
      <c r="F39" s="574">
        <v>2</v>
      </c>
      <c r="G39" s="575"/>
      <c r="H39" s="298">
        <f>H38/12</f>
        <v>95833.33333333333</v>
      </c>
      <c r="I39" s="298">
        <f>I38/12</f>
        <v>40427</v>
      </c>
      <c r="J39" s="298">
        <f>J38/12</f>
        <v>27703.166666666668</v>
      </c>
      <c r="K39" s="574">
        <v>2</v>
      </c>
      <c r="L39" s="575"/>
    </row>
    <row r="40" spans="2:12" s="20" customFormat="1" ht="15">
      <c r="B40" s="83"/>
      <c r="C40" s="84"/>
      <c r="D40" s="84"/>
      <c r="E40" s="64"/>
      <c r="F40" s="64"/>
      <c r="G40" s="64"/>
      <c r="H40" s="84"/>
      <c r="I40" s="84"/>
      <c r="J40" s="64"/>
      <c r="K40" s="64"/>
      <c r="L40" s="64"/>
    </row>
    <row r="41" spans="2:12" s="20" customFormat="1" ht="15">
      <c r="B41" s="83"/>
      <c r="C41" s="84"/>
      <c r="D41" s="84"/>
      <c r="E41" s="64"/>
      <c r="F41" s="64"/>
      <c r="G41" s="64"/>
      <c r="H41" s="84"/>
      <c r="I41" s="84"/>
      <c r="J41" s="64"/>
      <c r="K41" s="64"/>
      <c r="L41" s="64"/>
    </row>
    <row r="42" spans="2:12" ht="12.75"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</row>
  </sheetData>
  <sheetProtection/>
  <mergeCells count="8">
    <mergeCell ref="B2:J2"/>
    <mergeCell ref="B4:B5"/>
    <mergeCell ref="C4:F4"/>
    <mergeCell ref="G4:J4"/>
    <mergeCell ref="B21:L21"/>
    <mergeCell ref="B23:B24"/>
    <mergeCell ref="C23:G23"/>
    <mergeCell ref="H23:L23"/>
  </mergeCells>
  <printOptions/>
  <pageMargins left="0.5511811023622047" right="0.35433070866141736" top="0.984251968503937" bottom="0.984251968503937" header="0.5118110236220472" footer="0.5118110236220472"/>
  <pageSetup fitToWidth="0" fitToHeight="1" horizontalDpi="600" verticalDpi="600" orientation="landscape" scale="70" r:id="rId1"/>
  <rowBreaks count="1" manualBreakCount="1">
    <brk id="39" max="255" man="1"/>
  </rowBreaks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B2:M52"/>
  <sheetViews>
    <sheetView showGridLines="0" view="pageBreakPreview" zoomScale="142" zoomScaleSheetLayoutView="142" zoomScalePageLayoutView="0" workbookViewId="0" topLeftCell="A23">
      <selection activeCell="E10" sqref="E10"/>
    </sheetView>
  </sheetViews>
  <sheetFormatPr defaultColWidth="9.140625" defaultRowHeight="12.75"/>
  <cols>
    <col min="3" max="13" width="12.7109375" style="0" customWidth="1"/>
  </cols>
  <sheetData>
    <row r="2" ht="15.75">
      <c r="L2" s="9" t="s">
        <v>697</v>
      </c>
    </row>
    <row r="3" spans="2:12" s="20" customFormat="1" ht="20.25" customHeight="1">
      <c r="B3" s="790" t="s">
        <v>555</v>
      </c>
      <c r="C3" s="790"/>
      <c r="D3" s="790"/>
      <c r="E3" s="790"/>
      <c r="F3" s="790"/>
      <c r="G3" s="790"/>
      <c r="H3" s="790"/>
      <c r="I3" s="790"/>
      <c r="J3" s="790"/>
      <c r="K3" s="55"/>
      <c r="L3" s="55"/>
    </row>
    <row r="4" spans="2:13" s="20" customFormat="1" ht="15.75" thickBot="1">
      <c r="B4" s="56"/>
      <c r="C4" s="57"/>
      <c r="D4" s="57"/>
      <c r="E4" s="57"/>
      <c r="F4" s="57"/>
      <c r="G4" s="56"/>
      <c r="H4" s="56"/>
      <c r="I4" s="56"/>
      <c r="J4" s="58" t="s">
        <v>60</v>
      </c>
      <c r="K4" s="56"/>
      <c r="L4" s="58"/>
      <c r="M4" s="51"/>
    </row>
    <row r="5" spans="2:13" s="20" customFormat="1" ht="30" customHeight="1">
      <c r="B5" s="802" t="s">
        <v>548</v>
      </c>
      <c r="C5" s="801" t="s">
        <v>720</v>
      </c>
      <c r="D5" s="799"/>
      <c r="E5" s="799"/>
      <c r="F5" s="800"/>
      <c r="G5" s="799" t="s">
        <v>721</v>
      </c>
      <c r="H5" s="799"/>
      <c r="I5" s="799"/>
      <c r="J5" s="800"/>
      <c r="K5" s="59"/>
      <c r="L5" s="59"/>
      <c r="M5" s="51"/>
    </row>
    <row r="6" spans="2:13" s="20" customFormat="1" ht="30" customHeight="1" thickBot="1">
      <c r="B6" s="748"/>
      <c r="C6" s="85" t="s">
        <v>552</v>
      </c>
      <c r="D6" s="86" t="s">
        <v>520</v>
      </c>
      <c r="E6" s="86" t="s">
        <v>550</v>
      </c>
      <c r="F6" s="87" t="s">
        <v>551</v>
      </c>
      <c r="G6" s="85" t="s">
        <v>552</v>
      </c>
      <c r="H6" s="86" t="s">
        <v>520</v>
      </c>
      <c r="I6" s="86" t="s">
        <v>550</v>
      </c>
      <c r="J6" s="87" t="s">
        <v>551</v>
      </c>
      <c r="K6" s="60"/>
      <c r="L6" s="60"/>
      <c r="M6" s="51"/>
    </row>
    <row r="7" spans="2:13" s="20" customFormat="1" ht="15.75" thickBot="1">
      <c r="B7" s="88"/>
      <c r="C7" s="89" t="s">
        <v>553</v>
      </c>
      <c r="D7" s="90">
        <v>1</v>
      </c>
      <c r="E7" s="90">
        <v>2</v>
      </c>
      <c r="F7" s="91">
        <v>3</v>
      </c>
      <c r="G7" s="89" t="s">
        <v>553</v>
      </c>
      <c r="H7" s="90">
        <v>1</v>
      </c>
      <c r="I7" s="90">
        <v>2</v>
      </c>
      <c r="J7" s="91">
        <v>3</v>
      </c>
      <c r="K7" s="60"/>
      <c r="L7" s="60"/>
      <c r="M7" s="51"/>
    </row>
    <row r="8" spans="2:13" s="20" customFormat="1" ht="15">
      <c r="B8" s="61" t="s">
        <v>111</v>
      </c>
      <c r="C8" s="321">
        <f>D8+(E8*F8)</f>
        <v>0</v>
      </c>
      <c r="D8" s="63"/>
      <c r="E8" s="246"/>
      <c r="F8" s="247"/>
      <c r="G8" s="321">
        <f>H8+(I8*J8)</f>
        <v>0</v>
      </c>
      <c r="H8" s="63"/>
      <c r="I8" s="246"/>
      <c r="J8" s="247"/>
      <c r="K8" s="64"/>
      <c r="L8" s="64"/>
      <c r="M8" s="51"/>
    </row>
    <row r="9" spans="2:13" s="20" customFormat="1" ht="15">
      <c r="B9" s="65" t="s">
        <v>112</v>
      </c>
      <c r="C9" s="321">
        <f aca="true" t="shared" si="0" ref="C9:C19">D9+(E9*F9)</f>
        <v>0</v>
      </c>
      <c r="D9" s="67"/>
      <c r="E9" s="248"/>
      <c r="F9" s="249"/>
      <c r="G9" s="338">
        <f aca="true" t="shared" si="1" ref="G9:G19">H9+(I9*J9)</f>
        <v>0</v>
      </c>
      <c r="H9" s="67"/>
      <c r="I9" s="248"/>
      <c r="J9" s="249"/>
      <c r="K9" s="64"/>
      <c r="L9" s="64"/>
      <c r="M9" s="51"/>
    </row>
    <row r="10" spans="2:13" s="20" customFormat="1" ht="15">
      <c r="B10" s="65" t="s">
        <v>113</v>
      </c>
      <c r="C10" s="321">
        <f t="shared" si="0"/>
        <v>0</v>
      </c>
      <c r="D10" s="67"/>
      <c r="E10" s="248"/>
      <c r="F10" s="249"/>
      <c r="G10" s="338">
        <f t="shared" si="1"/>
        <v>0</v>
      </c>
      <c r="H10" s="67"/>
      <c r="I10" s="248"/>
      <c r="J10" s="249"/>
      <c r="K10" s="64"/>
      <c r="L10" s="64"/>
      <c r="M10" s="51"/>
    </row>
    <row r="11" spans="2:13" s="20" customFormat="1" ht="15">
      <c r="B11" s="65" t="s">
        <v>114</v>
      </c>
      <c r="C11" s="321">
        <f t="shared" si="0"/>
        <v>0</v>
      </c>
      <c r="D11" s="67"/>
      <c r="E11" s="248"/>
      <c r="F11" s="249"/>
      <c r="G11" s="338">
        <f t="shared" si="1"/>
        <v>0</v>
      </c>
      <c r="H11" s="67"/>
      <c r="I11" s="248"/>
      <c r="J11" s="249"/>
      <c r="K11" s="64"/>
      <c r="L11" s="64"/>
      <c r="M11" s="51"/>
    </row>
    <row r="12" spans="2:13" s="20" customFormat="1" ht="15">
      <c r="B12" s="65" t="s">
        <v>115</v>
      </c>
      <c r="C12" s="321">
        <f t="shared" si="0"/>
        <v>0</v>
      </c>
      <c r="D12" s="67"/>
      <c r="E12" s="248"/>
      <c r="F12" s="249"/>
      <c r="G12" s="338">
        <f t="shared" si="1"/>
        <v>0</v>
      </c>
      <c r="H12" s="67"/>
      <c r="I12" s="248"/>
      <c r="J12" s="249"/>
      <c r="K12" s="64"/>
      <c r="L12" s="64"/>
      <c r="M12" s="51"/>
    </row>
    <row r="13" spans="2:13" s="20" customFormat="1" ht="15">
      <c r="B13" s="65" t="s">
        <v>116</v>
      </c>
      <c r="C13" s="321">
        <f t="shared" si="0"/>
        <v>0</v>
      </c>
      <c r="D13" s="67"/>
      <c r="E13" s="248"/>
      <c r="F13" s="249"/>
      <c r="G13" s="338">
        <f t="shared" si="1"/>
        <v>0</v>
      </c>
      <c r="H13" s="67"/>
      <c r="I13" s="248"/>
      <c r="J13" s="249"/>
      <c r="K13" s="64"/>
      <c r="L13" s="64"/>
      <c r="M13" s="51"/>
    </row>
    <row r="14" spans="2:13" s="20" customFormat="1" ht="15">
      <c r="B14" s="65" t="s">
        <v>117</v>
      </c>
      <c r="C14" s="321">
        <f t="shared" si="0"/>
        <v>0</v>
      </c>
      <c r="D14" s="67"/>
      <c r="E14" s="248"/>
      <c r="F14" s="249"/>
      <c r="G14" s="338">
        <f t="shared" si="1"/>
        <v>0</v>
      </c>
      <c r="H14" s="67"/>
      <c r="I14" s="248"/>
      <c r="J14" s="249"/>
      <c r="K14" s="64"/>
      <c r="L14" s="64"/>
      <c r="M14" s="51"/>
    </row>
    <row r="15" spans="2:13" s="20" customFormat="1" ht="15">
      <c r="B15" s="65" t="s">
        <v>118</v>
      </c>
      <c r="C15" s="321">
        <f t="shared" si="0"/>
        <v>0</v>
      </c>
      <c r="D15" s="67"/>
      <c r="E15" s="248"/>
      <c r="F15" s="249"/>
      <c r="G15" s="338">
        <f t="shared" si="1"/>
        <v>0</v>
      </c>
      <c r="H15" s="67"/>
      <c r="I15" s="248"/>
      <c r="J15" s="249"/>
      <c r="K15" s="64"/>
      <c r="L15" s="64"/>
      <c r="M15" s="51"/>
    </row>
    <row r="16" spans="2:13" s="20" customFormat="1" ht="15">
      <c r="B16" s="65" t="s">
        <v>119</v>
      </c>
      <c r="C16" s="321">
        <f t="shared" si="0"/>
        <v>0</v>
      </c>
      <c r="D16" s="67"/>
      <c r="E16" s="248"/>
      <c r="F16" s="249"/>
      <c r="G16" s="338">
        <f t="shared" si="1"/>
        <v>0</v>
      </c>
      <c r="H16" s="67"/>
      <c r="I16" s="248"/>
      <c r="J16" s="249"/>
      <c r="K16" s="64"/>
      <c r="L16" s="64"/>
      <c r="M16" s="51"/>
    </row>
    <row r="17" spans="2:13" s="20" customFormat="1" ht="15">
      <c r="B17" s="65" t="s">
        <v>120</v>
      </c>
      <c r="C17" s="321">
        <f t="shared" si="0"/>
        <v>0</v>
      </c>
      <c r="D17" s="67"/>
      <c r="E17" s="248"/>
      <c r="F17" s="249"/>
      <c r="G17" s="338">
        <f t="shared" si="1"/>
        <v>0</v>
      </c>
      <c r="H17" s="67"/>
      <c r="I17" s="248"/>
      <c r="J17" s="249"/>
      <c r="K17" s="64"/>
      <c r="L17" s="64"/>
      <c r="M17" s="51"/>
    </row>
    <row r="18" spans="2:13" s="20" customFormat="1" ht="15">
      <c r="B18" s="65" t="s">
        <v>121</v>
      </c>
      <c r="C18" s="321">
        <f t="shared" si="0"/>
        <v>0</v>
      </c>
      <c r="D18" s="67"/>
      <c r="E18" s="248"/>
      <c r="F18" s="249"/>
      <c r="G18" s="338">
        <f t="shared" si="1"/>
        <v>0</v>
      </c>
      <c r="H18" s="67"/>
      <c r="I18" s="248"/>
      <c r="J18" s="249"/>
      <c r="K18" s="64"/>
      <c r="L18" s="64"/>
      <c r="M18" s="51"/>
    </row>
    <row r="19" spans="2:13" s="20" customFormat="1" ht="15.75" thickBot="1">
      <c r="B19" s="68" t="s">
        <v>122</v>
      </c>
      <c r="C19" s="321">
        <f t="shared" si="0"/>
        <v>0</v>
      </c>
      <c r="D19" s="69"/>
      <c r="E19" s="250"/>
      <c r="F19" s="251"/>
      <c r="G19" s="339">
        <f t="shared" si="1"/>
        <v>0</v>
      </c>
      <c r="H19" s="69"/>
      <c r="I19" s="250"/>
      <c r="J19" s="251"/>
      <c r="K19" s="64"/>
      <c r="L19" s="64"/>
      <c r="M19" s="51"/>
    </row>
    <row r="20" spans="2:13" s="20" customFormat="1" ht="15.75" thickBot="1">
      <c r="B20" s="70" t="s">
        <v>21</v>
      </c>
      <c r="C20" s="337">
        <f>SUM(C8:C19)</f>
        <v>0</v>
      </c>
      <c r="D20" s="324"/>
      <c r="E20" s="325"/>
      <c r="F20" s="326"/>
      <c r="G20" s="337">
        <f>SUM(G8:G19)</f>
        <v>0</v>
      </c>
      <c r="H20" s="324"/>
      <c r="I20" s="325"/>
      <c r="J20" s="326"/>
      <c r="K20" s="64"/>
      <c r="L20" s="64"/>
      <c r="M20" s="51"/>
    </row>
    <row r="21" spans="2:13" s="20" customFormat="1" ht="15.75" thickBot="1">
      <c r="B21" s="71" t="s">
        <v>123</v>
      </c>
      <c r="C21" s="327"/>
      <c r="D21" s="328"/>
      <c r="E21" s="329"/>
      <c r="F21" s="330"/>
      <c r="G21" s="327"/>
      <c r="H21" s="328"/>
      <c r="I21" s="329"/>
      <c r="J21" s="330"/>
      <c r="K21" s="64"/>
      <c r="L21" s="64"/>
      <c r="M21" s="51"/>
    </row>
    <row r="22" spans="2:12" s="20" customFormat="1" ht="12.75"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</row>
    <row r="23" spans="2:12" s="20" customFormat="1" ht="12.75"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</row>
    <row r="24" spans="2:12" s="20" customFormat="1" ht="12.75"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</row>
    <row r="25" spans="2:12" s="20" customFormat="1" ht="20.25" customHeight="1">
      <c r="B25" s="790" t="s">
        <v>556</v>
      </c>
      <c r="C25" s="790"/>
      <c r="D25" s="790"/>
      <c r="E25" s="790"/>
      <c r="F25" s="790"/>
      <c r="G25" s="790"/>
      <c r="H25" s="790"/>
      <c r="I25" s="790"/>
      <c r="J25" s="790"/>
      <c r="K25" s="790"/>
      <c r="L25" s="790"/>
    </row>
    <row r="26" spans="2:12" s="20" customFormat="1" ht="15.75" thickBot="1">
      <c r="B26" s="73"/>
      <c r="C26" s="74"/>
      <c r="D26" s="74"/>
      <c r="E26" s="74"/>
      <c r="F26" s="74"/>
      <c r="G26" s="73"/>
      <c r="H26" s="64"/>
      <c r="I26" s="64"/>
      <c r="J26" s="64"/>
      <c r="K26" s="56"/>
      <c r="L26" s="58" t="s">
        <v>60</v>
      </c>
    </row>
    <row r="27" spans="2:12" s="20" customFormat="1" ht="30" customHeight="1">
      <c r="B27" s="752" t="s">
        <v>548</v>
      </c>
      <c r="C27" s="798" t="s">
        <v>720</v>
      </c>
      <c r="D27" s="799"/>
      <c r="E27" s="799"/>
      <c r="F27" s="799"/>
      <c r="G27" s="800"/>
      <c r="H27" s="801" t="s">
        <v>721</v>
      </c>
      <c r="I27" s="799"/>
      <c r="J27" s="799"/>
      <c r="K27" s="799"/>
      <c r="L27" s="800"/>
    </row>
    <row r="28" spans="2:12" s="20" customFormat="1" ht="30" customHeight="1" thickBot="1">
      <c r="B28" s="797"/>
      <c r="C28" s="86" t="s">
        <v>552</v>
      </c>
      <c r="D28" s="86" t="s">
        <v>520</v>
      </c>
      <c r="E28" s="86" t="s">
        <v>550</v>
      </c>
      <c r="F28" s="86" t="s">
        <v>551</v>
      </c>
      <c r="G28" s="92" t="s">
        <v>554</v>
      </c>
      <c r="H28" s="86" t="s">
        <v>552</v>
      </c>
      <c r="I28" s="86" t="s">
        <v>520</v>
      </c>
      <c r="J28" s="86" t="s">
        <v>550</v>
      </c>
      <c r="K28" s="86" t="s">
        <v>551</v>
      </c>
      <c r="L28" s="92" t="s">
        <v>554</v>
      </c>
    </row>
    <row r="29" spans="2:12" s="20" customFormat="1" ht="15.75" thickBot="1">
      <c r="B29" s="93"/>
      <c r="C29" s="90" t="s">
        <v>553</v>
      </c>
      <c r="D29" s="90">
        <v>1</v>
      </c>
      <c r="E29" s="90">
        <v>2</v>
      </c>
      <c r="F29" s="90">
        <v>3</v>
      </c>
      <c r="G29" s="94">
        <v>4</v>
      </c>
      <c r="H29" s="90" t="s">
        <v>553</v>
      </c>
      <c r="I29" s="90">
        <v>1</v>
      </c>
      <c r="J29" s="90">
        <v>2</v>
      </c>
      <c r="K29" s="90">
        <v>3</v>
      </c>
      <c r="L29" s="94">
        <v>4</v>
      </c>
    </row>
    <row r="30" spans="2:12" s="20" customFormat="1" ht="15">
      <c r="B30" s="75" t="s">
        <v>111</v>
      </c>
      <c r="C30" s="323">
        <f>D30+(E30*F30)</f>
        <v>0</v>
      </c>
      <c r="D30" s="63"/>
      <c r="E30" s="246"/>
      <c r="F30" s="246"/>
      <c r="G30" s="247"/>
      <c r="H30" s="322">
        <f>I30+(J30*K30)</f>
        <v>0</v>
      </c>
      <c r="I30" s="63"/>
      <c r="J30" s="246"/>
      <c r="K30" s="246"/>
      <c r="L30" s="247"/>
    </row>
    <row r="31" spans="2:12" s="20" customFormat="1" ht="15">
      <c r="B31" s="77" t="s">
        <v>112</v>
      </c>
      <c r="C31" s="340">
        <f aca="true" t="shared" si="2" ref="C31:C41">D31+(E31*F31)</f>
        <v>0</v>
      </c>
      <c r="D31" s="67"/>
      <c r="E31" s="248"/>
      <c r="F31" s="248"/>
      <c r="G31" s="249"/>
      <c r="H31" s="343">
        <f aca="true" t="shared" si="3" ref="H31:H41">I31+(J31*K31)</f>
        <v>0</v>
      </c>
      <c r="I31" s="67"/>
      <c r="J31" s="248"/>
      <c r="K31" s="248"/>
      <c r="L31" s="249"/>
    </row>
    <row r="32" spans="2:12" s="20" customFormat="1" ht="15">
      <c r="B32" s="77" t="s">
        <v>113</v>
      </c>
      <c r="C32" s="340">
        <f t="shared" si="2"/>
        <v>0</v>
      </c>
      <c r="D32" s="67"/>
      <c r="E32" s="248"/>
      <c r="F32" s="248"/>
      <c r="G32" s="249"/>
      <c r="H32" s="343">
        <f t="shared" si="3"/>
        <v>0</v>
      </c>
      <c r="I32" s="67"/>
      <c r="J32" s="248"/>
      <c r="K32" s="248"/>
      <c r="L32" s="249"/>
    </row>
    <row r="33" spans="2:12" s="20" customFormat="1" ht="15">
      <c r="B33" s="77" t="s">
        <v>114</v>
      </c>
      <c r="C33" s="340">
        <f t="shared" si="2"/>
        <v>0</v>
      </c>
      <c r="D33" s="67"/>
      <c r="E33" s="248"/>
      <c r="F33" s="248"/>
      <c r="G33" s="249"/>
      <c r="H33" s="343">
        <f t="shared" si="3"/>
        <v>0</v>
      </c>
      <c r="I33" s="67"/>
      <c r="J33" s="248"/>
      <c r="K33" s="248"/>
      <c r="L33" s="249"/>
    </row>
    <row r="34" spans="2:12" s="20" customFormat="1" ht="15">
      <c r="B34" s="77" t="s">
        <v>115</v>
      </c>
      <c r="C34" s="340">
        <f t="shared" si="2"/>
        <v>0</v>
      </c>
      <c r="D34" s="67"/>
      <c r="E34" s="248"/>
      <c r="F34" s="248"/>
      <c r="G34" s="249"/>
      <c r="H34" s="343">
        <f t="shared" si="3"/>
        <v>0</v>
      </c>
      <c r="I34" s="67"/>
      <c r="J34" s="248"/>
      <c r="K34" s="248"/>
      <c r="L34" s="249"/>
    </row>
    <row r="35" spans="2:12" s="20" customFormat="1" ht="15">
      <c r="B35" s="77" t="s">
        <v>116</v>
      </c>
      <c r="C35" s="340">
        <f t="shared" si="2"/>
        <v>0</v>
      </c>
      <c r="D35" s="67"/>
      <c r="E35" s="248"/>
      <c r="F35" s="248"/>
      <c r="G35" s="249"/>
      <c r="H35" s="343">
        <f t="shared" si="3"/>
        <v>0</v>
      </c>
      <c r="I35" s="67"/>
      <c r="J35" s="248"/>
      <c r="K35" s="248"/>
      <c r="L35" s="249"/>
    </row>
    <row r="36" spans="2:12" s="20" customFormat="1" ht="15">
      <c r="B36" s="77" t="s">
        <v>117</v>
      </c>
      <c r="C36" s="340">
        <f t="shared" si="2"/>
        <v>0</v>
      </c>
      <c r="D36" s="67"/>
      <c r="E36" s="248"/>
      <c r="F36" s="248"/>
      <c r="G36" s="249"/>
      <c r="H36" s="343">
        <f t="shared" si="3"/>
        <v>0</v>
      </c>
      <c r="I36" s="67"/>
      <c r="J36" s="248"/>
      <c r="K36" s="248"/>
      <c r="L36" s="249"/>
    </row>
    <row r="37" spans="2:12" s="20" customFormat="1" ht="15">
      <c r="B37" s="77" t="s">
        <v>118</v>
      </c>
      <c r="C37" s="340">
        <f t="shared" si="2"/>
        <v>0</v>
      </c>
      <c r="D37" s="67"/>
      <c r="E37" s="248"/>
      <c r="F37" s="248"/>
      <c r="G37" s="249"/>
      <c r="H37" s="343">
        <f t="shared" si="3"/>
        <v>0</v>
      </c>
      <c r="I37" s="67"/>
      <c r="J37" s="248"/>
      <c r="K37" s="248"/>
      <c r="L37" s="249"/>
    </row>
    <row r="38" spans="2:12" s="20" customFormat="1" ht="15">
      <c r="B38" s="77" t="s">
        <v>119</v>
      </c>
      <c r="C38" s="340">
        <f t="shared" si="2"/>
        <v>0</v>
      </c>
      <c r="D38" s="67"/>
      <c r="E38" s="248"/>
      <c r="F38" s="248"/>
      <c r="G38" s="249"/>
      <c r="H38" s="343">
        <f t="shared" si="3"/>
        <v>0</v>
      </c>
      <c r="I38" s="67"/>
      <c r="J38" s="248"/>
      <c r="K38" s="248"/>
      <c r="L38" s="249"/>
    </row>
    <row r="39" spans="2:12" s="20" customFormat="1" ht="15">
      <c r="B39" s="77" t="s">
        <v>120</v>
      </c>
      <c r="C39" s="340">
        <f t="shared" si="2"/>
        <v>0</v>
      </c>
      <c r="D39" s="67"/>
      <c r="E39" s="248"/>
      <c r="F39" s="248"/>
      <c r="G39" s="249"/>
      <c r="H39" s="343">
        <f t="shared" si="3"/>
        <v>0</v>
      </c>
      <c r="I39" s="67"/>
      <c r="J39" s="248"/>
      <c r="K39" s="248"/>
      <c r="L39" s="249"/>
    </row>
    <row r="40" spans="2:12" s="20" customFormat="1" ht="15">
      <c r="B40" s="77" t="s">
        <v>121</v>
      </c>
      <c r="C40" s="340">
        <f t="shared" si="2"/>
        <v>0</v>
      </c>
      <c r="D40" s="67"/>
      <c r="E40" s="248"/>
      <c r="F40" s="248"/>
      <c r="G40" s="249"/>
      <c r="H40" s="343">
        <f t="shared" si="3"/>
        <v>0</v>
      </c>
      <c r="I40" s="67"/>
      <c r="J40" s="248"/>
      <c r="K40" s="248"/>
      <c r="L40" s="249"/>
    </row>
    <row r="41" spans="2:12" s="20" customFormat="1" ht="15.75" thickBot="1">
      <c r="B41" s="79" t="s">
        <v>122</v>
      </c>
      <c r="C41" s="341">
        <f t="shared" si="2"/>
        <v>0</v>
      </c>
      <c r="D41" s="69"/>
      <c r="E41" s="250"/>
      <c r="F41" s="250"/>
      <c r="G41" s="251"/>
      <c r="H41" s="344">
        <f t="shared" si="3"/>
        <v>0</v>
      </c>
      <c r="I41" s="69"/>
      <c r="J41" s="250"/>
      <c r="K41" s="250"/>
      <c r="L41" s="251"/>
    </row>
    <row r="42" spans="2:12" s="20" customFormat="1" ht="13.5" thickBot="1">
      <c r="B42" s="81" t="s">
        <v>21</v>
      </c>
      <c r="C42" s="342">
        <f>SUM(C30:C41)</f>
        <v>0</v>
      </c>
      <c r="D42" s="331"/>
      <c r="E42" s="332"/>
      <c r="F42" s="332"/>
      <c r="G42" s="333"/>
      <c r="H42" s="345">
        <f>SUM(H30:H41)</f>
        <v>0</v>
      </c>
      <c r="I42" s="331"/>
      <c r="J42" s="332"/>
      <c r="K42" s="332"/>
      <c r="L42" s="333"/>
    </row>
    <row r="43" spans="2:12" s="20" customFormat="1" ht="13.5" thickBot="1">
      <c r="B43" s="82" t="s">
        <v>123</v>
      </c>
      <c r="C43" s="334"/>
      <c r="D43" s="334"/>
      <c r="E43" s="335"/>
      <c r="F43" s="335"/>
      <c r="G43" s="336"/>
      <c r="H43" s="346"/>
      <c r="I43" s="334"/>
      <c r="J43" s="335"/>
      <c r="K43" s="335"/>
      <c r="L43" s="336"/>
    </row>
    <row r="44" spans="2:12" ht="12.75"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</row>
    <row r="52" ht="12.75">
      <c r="K52" s="20" t="s">
        <v>687</v>
      </c>
    </row>
  </sheetData>
  <sheetProtection/>
  <mergeCells count="8">
    <mergeCell ref="B27:B28"/>
    <mergeCell ref="C27:G27"/>
    <mergeCell ref="H27:L27"/>
    <mergeCell ref="B3:J3"/>
    <mergeCell ref="C5:F5"/>
    <mergeCell ref="G5:J5"/>
    <mergeCell ref="B5:B6"/>
    <mergeCell ref="B25:L2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scale="70" r:id="rId1"/>
  <colBreaks count="1" manualBreakCount="1">
    <brk id="12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/>
  </sheetPr>
  <dimension ref="A2:U26"/>
  <sheetViews>
    <sheetView showGridLines="0" view="pageBreakPreview" zoomScale="77" zoomScaleNormal="85" zoomScaleSheetLayoutView="77" zoomScalePageLayoutView="0" workbookViewId="0" topLeftCell="C1">
      <selection activeCell="P39" sqref="P39"/>
    </sheetView>
  </sheetViews>
  <sheetFormatPr defaultColWidth="9.140625" defaultRowHeight="12.75"/>
  <cols>
    <col min="1" max="1" width="9.140625" style="12" customWidth="1"/>
    <col min="2" max="2" width="29.7109375" style="12" customWidth="1"/>
    <col min="3" max="3" width="30.28125" style="12" customWidth="1"/>
    <col min="4" max="4" width="14.140625" style="12" customWidth="1"/>
    <col min="5" max="5" width="12.28125" style="12" customWidth="1"/>
    <col min="6" max="6" width="25.28125" style="12" customWidth="1"/>
    <col min="7" max="7" width="25.140625" style="12" customWidth="1"/>
    <col min="8" max="13" width="13.7109375" style="12" customWidth="1"/>
    <col min="14" max="14" width="26.7109375" style="12" customWidth="1"/>
    <col min="15" max="15" width="26.421875" style="12" customWidth="1"/>
    <col min="16" max="16" width="24.140625" style="12" customWidth="1"/>
    <col min="17" max="17" width="26.7109375" style="12" customWidth="1"/>
    <col min="18" max="21" width="12.28125" style="12" customWidth="1"/>
    <col min="22" max="16384" width="9.140625" style="12" customWidth="1"/>
  </cols>
  <sheetData>
    <row r="2" spans="17:21" ht="15.75">
      <c r="Q2" s="9" t="s">
        <v>696</v>
      </c>
      <c r="U2" s="37"/>
    </row>
    <row r="4" ht="15.75">
      <c r="A4" s="34"/>
    </row>
    <row r="5" spans="1:21" ht="15.75">
      <c r="A5" s="34"/>
      <c r="B5" s="662" t="s">
        <v>580</v>
      </c>
      <c r="C5" s="662"/>
      <c r="D5" s="662"/>
      <c r="E5" s="662"/>
      <c r="F5" s="662"/>
      <c r="G5" s="662"/>
      <c r="H5" s="662"/>
      <c r="I5" s="662"/>
      <c r="J5" s="662"/>
      <c r="K5" s="662"/>
      <c r="L5" s="662"/>
      <c r="M5" s="662"/>
      <c r="N5" s="662"/>
      <c r="O5" s="662"/>
      <c r="P5" s="662"/>
      <c r="Q5" s="662"/>
      <c r="R5" s="35"/>
      <c r="S5" s="35"/>
      <c r="T5" s="35"/>
      <c r="U5" s="35"/>
    </row>
    <row r="6" spans="4:17" ht="16.5" thickBot="1">
      <c r="D6" s="35"/>
      <c r="E6" s="35"/>
      <c r="F6" s="35"/>
      <c r="G6" s="35"/>
      <c r="Q6" s="37"/>
    </row>
    <row r="7" spans="2:17" ht="35.25" customHeight="1">
      <c r="B7" s="803" t="s">
        <v>581</v>
      </c>
      <c r="C7" s="805" t="s">
        <v>582</v>
      </c>
      <c r="D7" s="681" t="s">
        <v>583</v>
      </c>
      <c r="E7" s="179" t="s">
        <v>584</v>
      </c>
      <c r="F7" s="681" t="s">
        <v>722</v>
      </c>
      <c r="G7" s="681" t="s">
        <v>864</v>
      </c>
      <c r="H7" s="681" t="s">
        <v>585</v>
      </c>
      <c r="I7" s="681" t="s">
        <v>586</v>
      </c>
      <c r="J7" s="681" t="s">
        <v>587</v>
      </c>
      <c r="K7" s="681" t="s">
        <v>588</v>
      </c>
      <c r="L7" s="681" t="s">
        <v>589</v>
      </c>
      <c r="M7" s="681" t="s">
        <v>590</v>
      </c>
      <c r="N7" s="665" t="s">
        <v>865</v>
      </c>
      <c r="O7" s="641"/>
      <c r="P7" s="687" t="s">
        <v>866</v>
      </c>
      <c r="Q7" s="683" t="s">
        <v>867</v>
      </c>
    </row>
    <row r="8" spans="2:17" ht="42.75" customHeight="1" thickBot="1">
      <c r="B8" s="804"/>
      <c r="C8" s="806"/>
      <c r="D8" s="682"/>
      <c r="E8" s="180" t="s">
        <v>591</v>
      </c>
      <c r="F8" s="682"/>
      <c r="G8" s="682"/>
      <c r="H8" s="682"/>
      <c r="I8" s="682"/>
      <c r="J8" s="682"/>
      <c r="K8" s="682"/>
      <c r="L8" s="682"/>
      <c r="M8" s="682"/>
      <c r="N8" s="155" t="s">
        <v>592</v>
      </c>
      <c r="O8" s="155" t="s">
        <v>593</v>
      </c>
      <c r="P8" s="688"/>
      <c r="Q8" s="684"/>
    </row>
    <row r="9" spans="2:17" ht="19.5" customHeight="1">
      <c r="B9" s="181" t="s">
        <v>594</v>
      </c>
      <c r="C9" s="282"/>
      <c r="D9" s="265"/>
      <c r="E9" s="265"/>
      <c r="F9" s="261"/>
      <c r="G9" s="261"/>
      <c r="H9" s="266"/>
      <c r="I9" s="266"/>
      <c r="J9" s="266"/>
      <c r="K9" s="266"/>
      <c r="L9" s="266"/>
      <c r="M9" s="266"/>
      <c r="N9" s="261"/>
      <c r="O9" s="267"/>
      <c r="P9" s="261"/>
      <c r="Q9" s="268"/>
    </row>
    <row r="10" spans="2:17" ht="19.5" customHeight="1">
      <c r="B10" s="182" t="s">
        <v>595</v>
      </c>
      <c r="C10" s="283"/>
      <c r="D10" s="269"/>
      <c r="E10" s="269"/>
      <c r="F10" s="230"/>
      <c r="G10" s="231"/>
      <c r="H10" s="269"/>
      <c r="I10" s="269"/>
      <c r="J10" s="269"/>
      <c r="K10" s="269"/>
      <c r="L10" s="269"/>
      <c r="M10" s="269"/>
      <c r="N10" s="270"/>
      <c r="O10" s="231"/>
      <c r="P10" s="230"/>
      <c r="Q10" s="232"/>
    </row>
    <row r="11" spans="2:17" ht="19.5" customHeight="1">
      <c r="B11" s="182" t="s">
        <v>595</v>
      </c>
      <c r="C11" s="283"/>
      <c r="D11" s="269"/>
      <c r="E11" s="269"/>
      <c r="F11" s="230"/>
      <c r="G11" s="231"/>
      <c r="H11" s="269"/>
      <c r="I11" s="269"/>
      <c r="J11" s="269"/>
      <c r="K11" s="269"/>
      <c r="L11" s="269"/>
      <c r="M11" s="269"/>
      <c r="N11" s="270"/>
      <c r="O11" s="231"/>
      <c r="P11" s="230"/>
      <c r="Q11" s="232"/>
    </row>
    <row r="12" spans="2:17" ht="19.5" customHeight="1">
      <c r="B12" s="182" t="s">
        <v>595</v>
      </c>
      <c r="C12" s="283"/>
      <c r="D12" s="269"/>
      <c r="E12" s="269"/>
      <c r="F12" s="230"/>
      <c r="G12" s="231"/>
      <c r="H12" s="269"/>
      <c r="I12" s="269"/>
      <c r="J12" s="269"/>
      <c r="K12" s="269"/>
      <c r="L12" s="269"/>
      <c r="M12" s="269"/>
      <c r="N12" s="270"/>
      <c r="O12" s="231"/>
      <c r="P12" s="230"/>
      <c r="Q12" s="232"/>
    </row>
    <row r="13" spans="2:17" ht="19.5" customHeight="1">
      <c r="B13" s="182" t="s">
        <v>595</v>
      </c>
      <c r="C13" s="283"/>
      <c r="D13" s="269"/>
      <c r="E13" s="269"/>
      <c r="F13" s="230"/>
      <c r="G13" s="231"/>
      <c r="H13" s="269"/>
      <c r="I13" s="269"/>
      <c r="J13" s="269"/>
      <c r="K13" s="269"/>
      <c r="L13" s="269"/>
      <c r="M13" s="269"/>
      <c r="N13" s="270"/>
      <c r="O13" s="231"/>
      <c r="P13" s="230"/>
      <c r="Q13" s="232"/>
    </row>
    <row r="14" spans="2:17" ht="19.5" customHeight="1">
      <c r="B14" s="182" t="s">
        <v>595</v>
      </c>
      <c r="C14" s="283"/>
      <c r="D14" s="269"/>
      <c r="E14" s="269"/>
      <c r="F14" s="230"/>
      <c r="G14" s="231"/>
      <c r="H14" s="269"/>
      <c r="I14" s="269"/>
      <c r="J14" s="269"/>
      <c r="K14" s="269"/>
      <c r="L14" s="269"/>
      <c r="M14" s="269"/>
      <c r="N14" s="270"/>
      <c r="O14" s="231"/>
      <c r="P14" s="230"/>
      <c r="Q14" s="232"/>
    </row>
    <row r="15" spans="2:17" ht="19.5" customHeight="1">
      <c r="B15" s="183" t="s">
        <v>596</v>
      </c>
      <c r="C15" s="283"/>
      <c r="D15" s="269"/>
      <c r="E15" s="269"/>
      <c r="F15" s="230"/>
      <c r="G15" s="231"/>
      <c r="H15" s="269"/>
      <c r="I15" s="269"/>
      <c r="J15" s="269"/>
      <c r="K15" s="269"/>
      <c r="L15" s="269"/>
      <c r="M15" s="269"/>
      <c r="N15" s="270"/>
      <c r="O15" s="231"/>
      <c r="P15" s="230"/>
      <c r="Q15" s="232"/>
    </row>
    <row r="16" spans="2:17" ht="19.5" customHeight="1">
      <c r="B16" s="182" t="s">
        <v>595</v>
      </c>
      <c r="C16" s="283"/>
      <c r="D16" s="269"/>
      <c r="E16" s="269"/>
      <c r="F16" s="230"/>
      <c r="G16" s="231"/>
      <c r="H16" s="269"/>
      <c r="I16" s="269"/>
      <c r="J16" s="269"/>
      <c r="K16" s="269"/>
      <c r="L16" s="269"/>
      <c r="M16" s="269"/>
      <c r="N16" s="270"/>
      <c r="O16" s="231"/>
      <c r="P16" s="230"/>
      <c r="Q16" s="232"/>
    </row>
    <row r="17" spans="2:17" ht="19.5" customHeight="1">
      <c r="B17" s="182" t="s">
        <v>595</v>
      </c>
      <c r="C17" s="283"/>
      <c r="D17" s="269"/>
      <c r="E17" s="269"/>
      <c r="F17" s="230"/>
      <c r="G17" s="231"/>
      <c r="H17" s="269"/>
      <c r="I17" s="269"/>
      <c r="J17" s="269"/>
      <c r="K17" s="269"/>
      <c r="L17" s="269"/>
      <c r="M17" s="269"/>
      <c r="N17" s="270"/>
      <c r="O17" s="231"/>
      <c r="P17" s="230"/>
      <c r="Q17" s="232"/>
    </row>
    <row r="18" spans="2:17" ht="19.5" customHeight="1">
      <c r="B18" s="182" t="s">
        <v>595</v>
      </c>
      <c r="C18" s="283"/>
      <c r="D18" s="269"/>
      <c r="E18" s="269"/>
      <c r="F18" s="230"/>
      <c r="G18" s="231"/>
      <c r="H18" s="269"/>
      <c r="I18" s="269"/>
      <c r="J18" s="269"/>
      <c r="K18" s="269"/>
      <c r="L18" s="269"/>
      <c r="M18" s="269"/>
      <c r="N18" s="270"/>
      <c r="O18" s="231"/>
      <c r="P18" s="230"/>
      <c r="Q18" s="232"/>
    </row>
    <row r="19" spans="2:17" ht="19.5" customHeight="1">
      <c r="B19" s="182" t="s">
        <v>595</v>
      </c>
      <c r="C19" s="283"/>
      <c r="D19" s="269"/>
      <c r="E19" s="269"/>
      <c r="F19" s="230"/>
      <c r="G19" s="231"/>
      <c r="H19" s="269"/>
      <c r="I19" s="269"/>
      <c r="J19" s="269"/>
      <c r="K19" s="269"/>
      <c r="L19" s="269"/>
      <c r="M19" s="269"/>
      <c r="N19" s="270"/>
      <c r="O19" s="231"/>
      <c r="P19" s="230"/>
      <c r="Q19" s="232"/>
    </row>
    <row r="20" spans="2:17" ht="19.5" customHeight="1" thickBot="1">
      <c r="B20" s="347" t="s">
        <v>595</v>
      </c>
      <c r="C20" s="348"/>
      <c r="D20" s="272"/>
      <c r="E20" s="272"/>
      <c r="F20" s="262"/>
      <c r="G20" s="263"/>
      <c r="H20" s="272"/>
      <c r="I20" s="272"/>
      <c r="J20" s="272"/>
      <c r="K20" s="272"/>
      <c r="L20" s="272"/>
      <c r="M20" s="272"/>
      <c r="N20" s="289"/>
      <c r="O20" s="233"/>
      <c r="P20" s="233"/>
      <c r="Q20" s="234"/>
    </row>
    <row r="21" spans="2:17" ht="19.5" customHeight="1" thickBot="1">
      <c r="B21" s="807" t="s">
        <v>597</v>
      </c>
      <c r="C21" s="808"/>
      <c r="D21" s="808"/>
      <c r="E21" s="809"/>
      <c r="F21" s="264"/>
      <c r="G21" s="278"/>
      <c r="H21" s="357"/>
      <c r="I21" s="358"/>
      <c r="J21" s="358"/>
      <c r="K21" s="358"/>
      <c r="L21" s="358"/>
      <c r="M21" s="359"/>
      <c r="N21" s="264"/>
      <c r="O21" s="275"/>
      <c r="P21" s="264"/>
      <c r="Q21" s="278"/>
    </row>
    <row r="22" spans="2:17" ht="19.5" customHeight="1" thickBot="1">
      <c r="B22" s="807" t="s">
        <v>598</v>
      </c>
      <c r="C22" s="808"/>
      <c r="D22" s="808"/>
      <c r="E22" s="809"/>
      <c r="F22" s="351"/>
      <c r="G22" s="350"/>
      <c r="H22" s="24"/>
      <c r="I22" s="24"/>
      <c r="J22" s="24"/>
      <c r="K22" s="24"/>
      <c r="L22" s="24"/>
      <c r="M22" s="24"/>
      <c r="N22" s="24"/>
      <c r="O22" s="184"/>
      <c r="P22" s="355"/>
      <c r="Q22" s="353"/>
    </row>
    <row r="23" spans="2:17" ht="19.5" customHeight="1" thickBot="1">
      <c r="B23" s="807" t="s">
        <v>599</v>
      </c>
      <c r="C23" s="808"/>
      <c r="D23" s="808"/>
      <c r="E23" s="809"/>
      <c r="F23" s="352"/>
      <c r="G23" s="349"/>
      <c r="H23" s="24"/>
      <c r="I23" s="24"/>
      <c r="J23" s="24"/>
      <c r="K23" s="24"/>
      <c r="L23" s="24"/>
      <c r="M23" s="24"/>
      <c r="N23" s="24"/>
      <c r="O23" s="184"/>
      <c r="P23" s="356"/>
      <c r="Q23" s="354"/>
    </row>
    <row r="24" spans="3:13" ht="15.75">
      <c r="C24" s="679" t="s">
        <v>763</v>
      </c>
      <c r="D24" s="679"/>
      <c r="E24" s="679"/>
      <c r="F24" s="679"/>
      <c r="G24" s="679"/>
      <c r="H24" s="24"/>
      <c r="I24" s="24"/>
      <c r="J24" s="24"/>
      <c r="K24" s="24"/>
      <c r="L24" s="24"/>
      <c r="M24" s="24"/>
    </row>
    <row r="25" spans="2:13" ht="15.75">
      <c r="B25" s="142"/>
      <c r="C25" s="142"/>
      <c r="H25" s="24"/>
      <c r="I25" s="24"/>
      <c r="J25" s="24"/>
      <c r="K25" s="24"/>
      <c r="L25" s="24"/>
      <c r="M25" s="24"/>
    </row>
    <row r="26" spans="8:13" ht="15.75">
      <c r="H26" s="24"/>
      <c r="I26" s="24"/>
      <c r="J26" s="24"/>
      <c r="K26" s="24"/>
      <c r="L26" s="24"/>
      <c r="M26" s="24"/>
    </row>
  </sheetData>
  <sheetProtection/>
  <mergeCells count="19">
    <mergeCell ref="C24:G24"/>
    <mergeCell ref="N7:O7"/>
    <mergeCell ref="K7:K8"/>
    <mergeCell ref="J7:J8"/>
    <mergeCell ref="B21:E21"/>
    <mergeCell ref="B22:E22"/>
    <mergeCell ref="B23:E23"/>
    <mergeCell ref="L7:L8"/>
    <mergeCell ref="M7:M8"/>
    <mergeCell ref="B5:Q5"/>
    <mergeCell ref="P7:P8"/>
    <mergeCell ref="Q7:Q8"/>
    <mergeCell ref="B7:B8"/>
    <mergeCell ref="C7:C8"/>
    <mergeCell ref="D7:D8"/>
    <mergeCell ref="F7:F8"/>
    <mergeCell ref="G7:G8"/>
    <mergeCell ref="H7:H8"/>
    <mergeCell ref="I7:I8"/>
  </mergeCells>
  <printOptions/>
  <pageMargins left="0.07874015748031496" right="0.1968503937007874" top="0.984251968503937" bottom="0.984251968503937" header="0.5118110236220472" footer="0.5118110236220472"/>
  <pageSetup horizontalDpi="600" verticalDpi="600" orientation="landscape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/>
  </sheetPr>
  <dimension ref="A3:I54"/>
  <sheetViews>
    <sheetView tabSelected="1" zoomScalePageLayoutView="0" workbookViewId="0" topLeftCell="A31">
      <selection activeCell="E46" sqref="E46:G46"/>
    </sheetView>
  </sheetViews>
  <sheetFormatPr defaultColWidth="9.140625" defaultRowHeight="12.75"/>
  <cols>
    <col min="1" max="1" width="7.00390625" style="0" customWidth="1"/>
    <col min="2" max="2" width="30.00390625" style="0" customWidth="1"/>
    <col min="3" max="6" width="16.8515625" style="0" customWidth="1"/>
    <col min="7" max="7" width="16.421875" style="0" customWidth="1"/>
  </cols>
  <sheetData>
    <row r="3" ht="12.75">
      <c r="G3" t="s">
        <v>692</v>
      </c>
    </row>
    <row r="4" ht="13.5" thickBot="1"/>
    <row r="5" spans="1:7" ht="13.5" thickBot="1">
      <c r="A5" s="810" t="s">
        <v>723</v>
      </c>
      <c r="B5" s="811"/>
      <c r="C5" s="811"/>
      <c r="D5" s="811"/>
      <c r="E5" s="811"/>
      <c r="F5" s="811"/>
      <c r="G5" s="812"/>
    </row>
    <row r="6" spans="1:7" ht="12.75">
      <c r="A6" s="448"/>
      <c r="B6" s="448"/>
      <c r="C6" s="448"/>
      <c r="D6" s="448"/>
      <c r="E6" s="448"/>
      <c r="F6" s="448"/>
      <c r="G6" s="448"/>
    </row>
    <row r="7" spans="1:7" ht="12.75">
      <c r="A7" s="448"/>
      <c r="B7" s="448"/>
      <c r="C7" s="448"/>
      <c r="D7" s="448"/>
      <c r="E7" s="448"/>
      <c r="F7" s="448"/>
      <c r="G7" s="448"/>
    </row>
    <row r="8" spans="1:7" ht="12.75">
      <c r="A8" s="448"/>
      <c r="B8" s="448"/>
      <c r="C8" s="448"/>
      <c r="D8" s="448"/>
      <c r="E8" s="448"/>
      <c r="F8" s="448"/>
      <c r="G8" s="448" t="s">
        <v>60</v>
      </c>
    </row>
    <row r="9" spans="1:7" ht="38.25">
      <c r="A9" s="449" t="s">
        <v>2</v>
      </c>
      <c r="B9" s="450" t="s">
        <v>97</v>
      </c>
      <c r="C9" s="451" t="s">
        <v>868</v>
      </c>
      <c r="D9" s="451" t="s">
        <v>846</v>
      </c>
      <c r="E9" s="451" t="s">
        <v>847</v>
      </c>
      <c r="F9" s="451" t="s">
        <v>848</v>
      </c>
      <c r="G9" s="451" t="s">
        <v>849</v>
      </c>
    </row>
    <row r="10" spans="1:7" ht="12.75">
      <c r="A10" s="452"/>
      <c r="B10" s="452" t="s">
        <v>42</v>
      </c>
      <c r="C10" s="452"/>
      <c r="D10" s="452"/>
      <c r="E10" s="452"/>
      <c r="F10" s="452"/>
      <c r="G10" s="452"/>
    </row>
    <row r="11" spans="1:7" ht="12.75">
      <c r="A11" s="452" t="s">
        <v>99</v>
      </c>
      <c r="B11" s="452" t="s">
        <v>779</v>
      </c>
      <c r="C11" s="453">
        <v>883090</v>
      </c>
      <c r="D11" s="453">
        <v>12030000</v>
      </c>
      <c r="E11" s="453">
        <v>20270000</v>
      </c>
      <c r="F11" s="453">
        <v>20600000</v>
      </c>
      <c r="G11" s="453">
        <v>21270000</v>
      </c>
    </row>
    <row r="12" spans="1:7" ht="12.75">
      <c r="A12" s="452" t="s">
        <v>100</v>
      </c>
      <c r="B12" s="452" t="s">
        <v>780</v>
      </c>
      <c r="C12" s="453">
        <v>78248</v>
      </c>
      <c r="D12" s="453">
        <v>100000</v>
      </c>
      <c r="E12" s="453">
        <v>150000</v>
      </c>
      <c r="F12" s="453">
        <v>800000</v>
      </c>
      <c r="G12" s="605">
        <v>990000</v>
      </c>
    </row>
    <row r="13" spans="1:7" ht="12.75">
      <c r="A13" s="452" t="s">
        <v>101</v>
      </c>
      <c r="B13" s="452" t="s">
        <v>781</v>
      </c>
      <c r="C13" s="453">
        <v>3760000</v>
      </c>
      <c r="D13" s="453">
        <v>990000</v>
      </c>
      <c r="E13" s="453">
        <v>1980000</v>
      </c>
      <c r="F13" s="453">
        <v>2970000</v>
      </c>
      <c r="G13" s="453">
        <v>3960000</v>
      </c>
    </row>
    <row r="14" spans="1:7" ht="12.75">
      <c r="A14" s="452" t="s">
        <v>102</v>
      </c>
      <c r="B14" s="452" t="s">
        <v>782</v>
      </c>
      <c r="C14" s="453">
        <v>20500000</v>
      </c>
      <c r="D14" s="453">
        <v>5497500</v>
      </c>
      <c r="E14" s="453">
        <v>12205000</v>
      </c>
      <c r="F14" s="453">
        <v>17492500</v>
      </c>
      <c r="G14" s="453">
        <v>24200000</v>
      </c>
    </row>
    <row r="15" spans="1:7" ht="12.75">
      <c r="A15" s="452" t="s">
        <v>103</v>
      </c>
      <c r="B15" s="452" t="s">
        <v>783</v>
      </c>
      <c r="C15" s="453">
        <v>2150000</v>
      </c>
      <c r="D15" s="453">
        <v>603750</v>
      </c>
      <c r="E15" s="453">
        <v>1207500</v>
      </c>
      <c r="F15" s="453">
        <v>1811250</v>
      </c>
      <c r="G15" s="453">
        <v>2415000</v>
      </c>
    </row>
    <row r="16" spans="1:7" ht="12.75">
      <c r="A16" s="452" t="s">
        <v>104</v>
      </c>
      <c r="B16" s="452" t="s">
        <v>784</v>
      </c>
      <c r="C16" s="453">
        <v>1200000</v>
      </c>
      <c r="D16" s="453">
        <v>500000</v>
      </c>
      <c r="E16" s="453">
        <v>1000000</v>
      </c>
      <c r="F16" s="453">
        <v>1500000</v>
      </c>
      <c r="G16" s="453">
        <v>2000000</v>
      </c>
    </row>
    <row r="17" spans="1:7" ht="12.75">
      <c r="A17" s="452" t="s">
        <v>105</v>
      </c>
      <c r="B17" s="452" t="s">
        <v>785</v>
      </c>
      <c r="C17" s="453">
        <v>550000</v>
      </c>
      <c r="D17" s="453">
        <v>245000</v>
      </c>
      <c r="E17" s="453">
        <v>490000</v>
      </c>
      <c r="F17" s="453">
        <v>735000</v>
      </c>
      <c r="G17" s="453">
        <v>980000</v>
      </c>
    </row>
    <row r="18" spans="1:7" ht="12.75">
      <c r="A18" s="452" t="s">
        <v>106</v>
      </c>
      <c r="B18" s="452" t="s">
        <v>786</v>
      </c>
      <c r="C18" s="453">
        <v>1400000</v>
      </c>
      <c r="D18" s="453">
        <v>375000</v>
      </c>
      <c r="E18" s="453">
        <v>750000</v>
      </c>
      <c r="F18" s="453">
        <v>1125000</v>
      </c>
      <c r="G18" s="453">
        <v>1500000</v>
      </c>
    </row>
    <row r="19" spans="1:7" ht="12.75">
      <c r="A19" s="452" t="s">
        <v>64</v>
      </c>
      <c r="B19" s="452" t="s">
        <v>787</v>
      </c>
      <c r="C19" s="453">
        <v>10500000</v>
      </c>
      <c r="D19" s="453">
        <v>2750000</v>
      </c>
      <c r="E19" s="453">
        <v>5500000</v>
      </c>
      <c r="F19" s="453">
        <v>8250000</v>
      </c>
      <c r="G19" s="453">
        <v>11000000</v>
      </c>
    </row>
    <row r="20" spans="1:7" ht="12.75">
      <c r="A20" s="452" t="s">
        <v>788</v>
      </c>
      <c r="B20" s="452" t="s">
        <v>789</v>
      </c>
      <c r="C20" s="453">
        <v>13550000</v>
      </c>
      <c r="D20" s="453">
        <v>3500000</v>
      </c>
      <c r="E20" s="453">
        <v>7000000</v>
      </c>
      <c r="F20" s="453">
        <v>10500000</v>
      </c>
      <c r="G20" s="453">
        <v>14000000</v>
      </c>
    </row>
    <row r="21" spans="1:7" ht="12.75">
      <c r="A21" s="452" t="s">
        <v>790</v>
      </c>
      <c r="B21" s="452" t="s">
        <v>791</v>
      </c>
      <c r="C21" s="453">
        <v>230000</v>
      </c>
      <c r="D21" s="453">
        <v>62500</v>
      </c>
      <c r="E21" s="453">
        <v>125000</v>
      </c>
      <c r="F21" s="453">
        <v>187500</v>
      </c>
      <c r="G21" s="453">
        <v>250000</v>
      </c>
    </row>
    <row r="22" spans="1:7" ht="12.75">
      <c r="A22" s="452" t="s">
        <v>679</v>
      </c>
      <c r="B22" s="452"/>
      <c r="C22" s="452"/>
      <c r="D22" s="452"/>
      <c r="E22" s="452"/>
      <c r="F22" s="452"/>
      <c r="G22" s="452"/>
    </row>
    <row r="23" spans="1:7" ht="12.75">
      <c r="A23" s="452"/>
      <c r="B23" s="452" t="s">
        <v>602</v>
      </c>
      <c r="C23" s="453">
        <f>SUM(C11:C22)</f>
        <v>54801338</v>
      </c>
      <c r="D23" s="453">
        <f>SUM(D11:D22)</f>
        <v>26653750</v>
      </c>
      <c r="E23" s="453">
        <f>SUM(E11:E22)</f>
        <v>50677500</v>
      </c>
      <c r="F23" s="453">
        <f>SUM(F11:F22)</f>
        <v>65971250</v>
      </c>
      <c r="G23" s="453">
        <f>SUM(G11:G22)</f>
        <v>82565000</v>
      </c>
    </row>
    <row r="24" spans="1:7" ht="12.75">
      <c r="A24" s="452"/>
      <c r="B24" s="452" t="s">
        <v>43</v>
      </c>
      <c r="C24" s="452"/>
      <c r="D24" s="452"/>
      <c r="E24" s="452"/>
      <c r="F24" s="452"/>
      <c r="G24" s="452"/>
    </row>
    <row r="25" spans="1:7" ht="25.5">
      <c r="A25" s="452" t="s">
        <v>99</v>
      </c>
      <c r="B25" s="449" t="s">
        <v>869</v>
      </c>
      <c r="C25" s="453">
        <v>0</v>
      </c>
      <c r="D25" s="453">
        <v>990000</v>
      </c>
      <c r="E25" s="453">
        <v>990000</v>
      </c>
      <c r="F25" s="453">
        <v>990000</v>
      </c>
      <c r="G25" s="453">
        <v>990000</v>
      </c>
    </row>
    <row r="26" spans="1:7" ht="25.5">
      <c r="A26" s="452" t="s">
        <v>100</v>
      </c>
      <c r="B26" s="449" t="s">
        <v>870</v>
      </c>
      <c r="C26" s="452">
        <v>0</v>
      </c>
      <c r="D26" s="453">
        <v>498000</v>
      </c>
      <c r="E26" s="453">
        <v>498000</v>
      </c>
      <c r="F26" s="453">
        <v>498000</v>
      </c>
      <c r="G26" s="605">
        <v>498000</v>
      </c>
    </row>
    <row r="27" spans="1:7" ht="12.75">
      <c r="A27" s="452" t="s">
        <v>101</v>
      </c>
      <c r="B27" s="452" t="s">
        <v>792</v>
      </c>
      <c r="C27" s="453">
        <v>3500000</v>
      </c>
      <c r="D27" s="453">
        <v>887500</v>
      </c>
      <c r="E27" s="453">
        <v>1775000</v>
      </c>
      <c r="F27" s="453">
        <v>2662500</v>
      </c>
      <c r="G27" s="453">
        <v>3550000</v>
      </c>
    </row>
    <row r="28" spans="1:7" ht="12.75">
      <c r="A28" s="452" t="s">
        <v>102</v>
      </c>
      <c r="B28" s="452" t="s">
        <v>793</v>
      </c>
      <c r="C28" s="453">
        <v>880000</v>
      </c>
      <c r="D28" s="453">
        <v>250000</v>
      </c>
      <c r="E28" s="453">
        <v>500000</v>
      </c>
      <c r="F28" s="453">
        <v>750000</v>
      </c>
      <c r="G28" s="453">
        <v>980000</v>
      </c>
    </row>
    <row r="29" spans="1:7" ht="25.5">
      <c r="A29" s="452" t="s">
        <v>103</v>
      </c>
      <c r="B29" s="449" t="s">
        <v>794</v>
      </c>
      <c r="C29" s="453">
        <v>5700000</v>
      </c>
      <c r="D29" s="453">
        <v>1967500</v>
      </c>
      <c r="E29" s="453">
        <v>3935000</v>
      </c>
      <c r="F29" s="453">
        <v>5902500</v>
      </c>
      <c r="G29" s="453">
        <v>7870000</v>
      </c>
    </row>
    <row r="30" spans="1:7" ht="12.75">
      <c r="A30" s="452" t="s">
        <v>104</v>
      </c>
      <c r="B30" s="452" t="s">
        <v>795</v>
      </c>
      <c r="C30" s="453">
        <v>3900000</v>
      </c>
      <c r="D30" s="453">
        <v>1505000</v>
      </c>
      <c r="E30" s="453">
        <v>3010000</v>
      </c>
      <c r="F30" s="453">
        <v>4515000</v>
      </c>
      <c r="G30" s="453">
        <v>5519500</v>
      </c>
    </row>
    <row r="31" spans="1:7" ht="25.5">
      <c r="A31" s="452" t="s">
        <v>105</v>
      </c>
      <c r="B31" s="449" t="s">
        <v>796</v>
      </c>
      <c r="C31" s="453">
        <v>5250000</v>
      </c>
      <c r="D31" s="453">
        <v>2290000</v>
      </c>
      <c r="E31" s="453">
        <v>5050000</v>
      </c>
      <c r="F31" s="453">
        <v>7500000</v>
      </c>
      <c r="G31" s="453">
        <v>9850000</v>
      </c>
    </row>
    <row r="32" spans="1:7" ht="25.5">
      <c r="A32" s="452" t="s">
        <v>106</v>
      </c>
      <c r="B32" s="449" t="s">
        <v>797</v>
      </c>
      <c r="C32" s="453">
        <v>200000</v>
      </c>
      <c r="D32" s="453">
        <v>122500</v>
      </c>
      <c r="E32" s="453">
        <v>245000</v>
      </c>
      <c r="F32" s="453">
        <v>367500</v>
      </c>
      <c r="G32" s="453">
        <v>490000</v>
      </c>
    </row>
    <row r="33" spans="1:7" ht="12.75">
      <c r="A33" s="452" t="s">
        <v>64</v>
      </c>
      <c r="B33" s="452" t="s">
        <v>798</v>
      </c>
      <c r="C33" s="453">
        <v>450000</v>
      </c>
      <c r="D33" s="453">
        <v>150000</v>
      </c>
      <c r="E33" s="453">
        <v>300000</v>
      </c>
      <c r="F33" s="453">
        <v>450000</v>
      </c>
      <c r="G33" s="453">
        <v>600000</v>
      </c>
    </row>
    <row r="34" spans="1:7" ht="12.75">
      <c r="A34" s="452" t="s">
        <v>788</v>
      </c>
      <c r="B34" s="452" t="s">
        <v>799</v>
      </c>
      <c r="C34" s="453">
        <v>30000</v>
      </c>
      <c r="D34" s="453">
        <v>75000</v>
      </c>
      <c r="E34" s="453">
        <v>400000</v>
      </c>
      <c r="F34" s="453">
        <v>680000</v>
      </c>
      <c r="G34" s="453">
        <v>990000</v>
      </c>
    </row>
    <row r="35" spans="1:7" ht="12.75">
      <c r="A35" s="452" t="s">
        <v>790</v>
      </c>
      <c r="B35" s="452" t="s">
        <v>800</v>
      </c>
      <c r="C35" s="453">
        <v>185000</v>
      </c>
      <c r="D35" s="453">
        <v>62500</v>
      </c>
      <c r="E35" s="453">
        <v>125000</v>
      </c>
      <c r="F35" s="453">
        <v>187500</v>
      </c>
      <c r="G35" s="453">
        <v>250000</v>
      </c>
    </row>
    <row r="36" spans="1:7" ht="12.75">
      <c r="A36" s="452" t="s">
        <v>801</v>
      </c>
      <c r="B36" s="452" t="s">
        <v>802</v>
      </c>
      <c r="C36" s="453">
        <v>730000</v>
      </c>
      <c r="D36" s="453">
        <v>200000</v>
      </c>
      <c r="E36" s="453">
        <v>400000</v>
      </c>
      <c r="F36" s="453">
        <v>600000</v>
      </c>
      <c r="G36" s="453">
        <v>800000</v>
      </c>
    </row>
    <row r="37" spans="1:7" ht="12.75">
      <c r="A37" s="452" t="s">
        <v>803</v>
      </c>
      <c r="B37" s="452" t="s">
        <v>804</v>
      </c>
      <c r="C37" s="453">
        <v>459500</v>
      </c>
      <c r="D37" s="453">
        <v>122500</v>
      </c>
      <c r="E37" s="453">
        <v>245000</v>
      </c>
      <c r="F37" s="453">
        <v>367500</v>
      </c>
      <c r="G37" s="453">
        <v>490000</v>
      </c>
    </row>
    <row r="38" spans="1:7" ht="12.75">
      <c r="A38" s="452" t="s">
        <v>805</v>
      </c>
      <c r="B38" s="452" t="s">
        <v>806</v>
      </c>
      <c r="C38" s="453">
        <v>450000</v>
      </c>
      <c r="D38" s="453">
        <v>122500</v>
      </c>
      <c r="E38" s="453">
        <v>245000</v>
      </c>
      <c r="F38" s="453">
        <v>367500</v>
      </c>
      <c r="G38" s="453">
        <v>490000</v>
      </c>
    </row>
    <row r="39" spans="1:7" ht="12.75">
      <c r="A39" s="452" t="s">
        <v>807</v>
      </c>
      <c r="B39" s="452" t="s">
        <v>808</v>
      </c>
      <c r="C39" s="453">
        <v>580000</v>
      </c>
      <c r="D39" s="453">
        <v>200000</v>
      </c>
      <c r="E39" s="453">
        <v>400000</v>
      </c>
      <c r="F39" s="453">
        <v>600000</v>
      </c>
      <c r="G39" s="453">
        <v>800000</v>
      </c>
    </row>
    <row r="40" spans="1:7" ht="25.5">
      <c r="A40" s="452" t="s">
        <v>809</v>
      </c>
      <c r="B40" s="449" t="s">
        <v>810</v>
      </c>
      <c r="C40" s="453">
        <v>290000</v>
      </c>
      <c r="D40" s="453">
        <v>75000</v>
      </c>
      <c r="E40" s="453">
        <v>150000</v>
      </c>
      <c r="F40" s="453">
        <v>225000</v>
      </c>
      <c r="G40" s="453">
        <v>300000</v>
      </c>
    </row>
    <row r="41" spans="1:7" ht="25.5">
      <c r="A41" s="452" t="s">
        <v>811</v>
      </c>
      <c r="B41" s="449" t="s">
        <v>812</v>
      </c>
      <c r="C41" s="453">
        <v>56000</v>
      </c>
      <c r="D41" s="453">
        <v>20000</v>
      </c>
      <c r="E41" s="453">
        <v>40000</v>
      </c>
      <c r="F41" s="453">
        <v>60000</v>
      </c>
      <c r="G41" s="453">
        <v>80000</v>
      </c>
    </row>
    <row r="42" spans="1:7" ht="12.75">
      <c r="A42" s="452" t="s">
        <v>813</v>
      </c>
      <c r="B42" s="452" t="s">
        <v>814</v>
      </c>
      <c r="C42" s="453">
        <v>140000</v>
      </c>
      <c r="D42" s="453">
        <v>122500</v>
      </c>
      <c r="E42" s="453">
        <v>245000</v>
      </c>
      <c r="F42" s="453">
        <v>367500</v>
      </c>
      <c r="G42" s="453">
        <v>490000</v>
      </c>
    </row>
    <row r="43" spans="1:7" ht="25.5">
      <c r="A43" s="452" t="s">
        <v>815</v>
      </c>
      <c r="B43" s="449" t="s">
        <v>816</v>
      </c>
      <c r="C43" s="453">
        <v>13520000</v>
      </c>
      <c r="D43" s="453">
        <v>3250000</v>
      </c>
      <c r="E43" s="453">
        <v>6500000</v>
      </c>
      <c r="F43" s="453">
        <v>9750000</v>
      </c>
      <c r="G43" s="453">
        <v>13000000</v>
      </c>
    </row>
    <row r="44" spans="1:7" ht="12.75">
      <c r="A44" s="452" t="s">
        <v>817</v>
      </c>
      <c r="B44" s="452" t="s">
        <v>818</v>
      </c>
      <c r="C44" s="453">
        <v>1750000</v>
      </c>
      <c r="D44" s="453">
        <v>300000</v>
      </c>
      <c r="E44" s="453">
        <v>600000</v>
      </c>
      <c r="F44" s="453">
        <v>900000</v>
      </c>
      <c r="G44" s="453">
        <v>1500000</v>
      </c>
    </row>
    <row r="45" spans="1:7" ht="25.5">
      <c r="A45" s="452" t="s">
        <v>894</v>
      </c>
      <c r="B45" s="449" t="s">
        <v>895</v>
      </c>
      <c r="C45" s="453">
        <v>0</v>
      </c>
      <c r="D45" s="453">
        <v>0</v>
      </c>
      <c r="E45" s="453">
        <v>4000000</v>
      </c>
      <c r="F45" s="453">
        <v>4000000</v>
      </c>
      <c r="G45" s="453">
        <v>4000000</v>
      </c>
    </row>
    <row r="46" spans="1:7" ht="25.5">
      <c r="A46" s="452" t="s">
        <v>896</v>
      </c>
      <c r="B46" s="449" t="s">
        <v>897</v>
      </c>
      <c r="C46" s="453">
        <v>0</v>
      </c>
      <c r="D46" s="453">
        <v>0</v>
      </c>
      <c r="E46" s="453">
        <v>2000000</v>
      </c>
      <c r="F46" s="453">
        <v>2000000</v>
      </c>
      <c r="G46" s="453">
        <v>2000000</v>
      </c>
    </row>
    <row r="47" spans="1:7" ht="12.75">
      <c r="A47" s="452" t="s">
        <v>679</v>
      </c>
      <c r="B47" s="452"/>
      <c r="C47" s="452"/>
      <c r="D47" s="452"/>
      <c r="E47" s="452"/>
      <c r="F47" s="452"/>
      <c r="G47" s="452"/>
    </row>
    <row r="48" spans="1:9" ht="12.75">
      <c r="A48" s="452"/>
      <c r="B48" s="452" t="s">
        <v>600</v>
      </c>
      <c r="C48" s="453">
        <f>SUM(C25:C47)</f>
        <v>38070500</v>
      </c>
      <c r="D48" s="453">
        <f>SUM(D25:D47)</f>
        <v>13210500</v>
      </c>
      <c r="E48" s="453">
        <f>SUM(E25:E47)</f>
        <v>31653000</v>
      </c>
      <c r="F48" s="453">
        <f>SUM(F25:F47)</f>
        <v>43740500</v>
      </c>
      <c r="G48" s="453">
        <f>SUM(G25:G47)</f>
        <v>55537500</v>
      </c>
      <c r="I48" s="583"/>
    </row>
    <row r="49" spans="1:7" ht="12.75">
      <c r="A49" s="452"/>
      <c r="B49" s="452" t="s">
        <v>44</v>
      </c>
      <c r="C49" s="452"/>
      <c r="D49" s="452"/>
      <c r="E49" s="452"/>
      <c r="F49" s="452"/>
      <c r="G49" s="452"/>
    </row>
    <row r="50" spans="1:7" ht="25.5">
      <c r="A50" s="452">
        <v>1</v>
      </c>
      <c r="B50" s="449" t="s">
        <v>871</v>
      </c>
      <c r="C50" s="453">
        <v>150000</v>
      </c>
      <c r="D50" s="453">
        <v>170</v>
      </c>
      <c r="E50" s="453">
        <v>340</v>
      </c>
      <c r="F50" s="453">
        <v>510</v>
      </c>
      <c r="G50" s="605">
        <v>680000</v>
      </c>
    </row>
    <row r="51" spans="1:7" ht="25.5">
      <c r="A51" s="452">
        <v>2</v>
      </c>
      <c r="B51" s="449" t="s">
        <v>872</v>
      </c>
      <c r="C51" s="453">
        <v>0</v>
      </c>
      <c r="D51" s="453">
        <v>0</v>
      </c>
      <c r="E51" s="453">
        <v>0</v>
      </c>
      <c r="F51" s="453">
        <v>200000</v>
      </c>
      <c r="G51" s="453">
        <v>200000</v>
      </c>
    </row>
    <row r="52" spans="1:7" ht="38.25">
      <c r="A52" s="452">
        <v>3</v>
      </c>
      <c r="B52" s="449" t="s">
        <v>873</v>
      </c>
      <c r="C52" s="453">
        <v>126420</v>
      </c>
      <c r="D52" s="453">
        <v>0</v>
      </c>
      <c r="E52" s="453">
        <v>480000</v>
      </c>
      <c r="F52" s="453">
        <v>1000000</v>
      </c>
      <c r="G52" s="453">
        <v>1780000</v>
      </c>
    </row>
    <row r="53" spans="1:7" ht="12.75">
      <c r="A53" s="452"/>
      <c r="B53" s="452" t="s">
        <v>601</v>
      </c>
      <c r="C53" s="453">
        <f>SUM(C50:C52)</f>
        <v>276420</v>
      </c>
      <c r="D53" s="453">
        <f>SUM(D50:D52)</f>
        <v>170</v>
      </c>
      <c r="E53" s="453">
        <f>SUM(E50:E52)</f>
        <v>480340</v>
      </c>
      <c r="F53" s="453">
        <f>SUM(F50:F52)</f>
        <v>1200510</v>
      </c>
      <c r="G53" s="453">
        <f>SUM(G50:G52)</f>
        <v>2660000</v>
      </c>
    </row>
    <row r="54" spans="1:7" ht="12.75">
      <c r="A54" s="452" t="s">
        <v>683</v>
      </c>
      <c r="B54" s="452"/>
      <c r="C54" s="453">
        <f>C23+C48+C53</f>
        <v>93148258</v>
      </c>
      <c r="D54" s="453">
        <f>D23+D48+D53</f>
        <v>39864420</v>
      </c>
      <c r="E54" s="453">
        <f>E23+E48+E53</f>
        <v>82810840</v>
      </c>
      <c r="F54" s="453">
        <f>F23+F48+F53</f>
        <v>110912260</v>
      </c>
      <c r="G54" s="453">
        <f>G23+G48+G53</f>
        <v>140762500</v>
      </c>
    </row>
  </sheetData>
  <sheetProtection/>
  <mergeCells count="1">
    <mergeCell ref="A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/>
  </sheetPr>
  <dimension ref="A2:IV138"/>
  <sheetViews>
    <sheetView showGridLines="0" view="pageBreakPreview" zoomScale="75" zoomScaleNormal="85" zoomScaleSheetLayoutView="75" zoomScalePageLayoutView="0" workbookViewId="0" topLeftCell="A1">
      <selection activeCell="I137" sqref="I137:M137"/>
    </sheetView>
  </sheetViews>
  <sheetFormatPr defaultColWidth="9.140625" defaultRowHeight="12.75"/>
  <cols>
    <col min="1" max="1" width="5.140625" style="18" customWidth="1"/>
    <col min="2" max="2" width="12.140625" style="18" customWidth="1"/>
    <col min="3" max="3" width="45.28125" style="18" customWidth="1"/>
    <col min="4" max="4" width="17.421875" style="18" customWidth="1"/>
    <col min="5" max="5" width="17.7109375" style="18" customWidth="1"/>
    <col min="6" max="7" width="16.7109375" style="18" customWidth="1"/>
    <col min="8" max="8" width="41.7109375" style="18" customWidth="1"/>
    <col min="9" max="15" width="23.7109375" style="18" customWidth="1"/>
    <col min="16" max="16" width="3.00390625" style="18" customWidth="1"/>
    <col min="17" max="16384" width="9.140625" style="18" customWidth="1"/>
  </cols>
  <sheetData>
    <row r="1" s="19" customFormat="1" ht="14.25"/>
    <row r="2" spans="2:15" s="19" customFormat="1" ht="20.2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421" t="s">
        <v>693</v>
      </c>
    </row>
    <row r="3" spans="2:15" s="19" customFormat="1" ht="18.75">
      <c r="B3" s="847" t="s">
        <v>724</v>
      </c>
      <c r="C3" s="847"/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847"/>
      <c r="O3" s="847"/>
    </row>
    <row r="4" spans="2:15" s="19" customFormat="1" ht="16.5" thickBot="1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4"/>
      <c r="O4" s="53" t="s">
        <v>516</v>
      </c>
    </row>
    <row r="5" spans="2:15" s="19" customFormat="1" ht="32.25" customHeight="1" thickBot="1">
      <c r="B5" s="848" t="s">
        <v>2</v>
      </c>
      <c r="C5" s="837" t="s">
        <v>725</v>
      </c>
      <c r="D5" s="837" t="s">
        <v>86</v>
      </c>
      <c r="E5" s="837" t="s">
        <v>87</v>
      </c>
      <c r="F5" s="837" t="s">
        <v>88</v>
      </c>
      <c r="G5" s="837" t="s">
        <v>856</v>
      </c>
      <c r="H5" s="839" t="s">
        <v>558</v>
      </c>
      <c r="I5" s="837" t="s">
        <v>559</v>
      </c>
      <c r="J5" s="859" t="s">
        <v>854</v>
      </c>
      <c r="K5" s="860"/>
      <c r="L5" s="860"/>
      <c r="M5" s="861"/>
      <c r="N5" s="837" t="s">
        <v>727</v>
      </c>
      <c r="O5" s="857" t="s">
        <v>855</v>
      </c>
    </row>
    <row r="6" spans="2:15" s="19" customFormat="1" ht="62.25" customHeight="1" thickBot="1">
      <c r="B6" s="849"/>
      <c r="C6" s="838"/>
      <c r="D6" s="838"/>
      <c r="E6" s="838"/>
      <c r="F6" s="838"/>
      <c r="G6" s="838"/>
      <c r="H6" s="840"/>
      <c r="I6" s="856"/>
      <c r="J6" s="454" t="s">
        <v>846</v>
      </c>
      <c r="K6" s="454" t="s">
        <v>847</v>
      </c>
      <c r="L6" s="454" t="s">
        <v>848</v>
      </c>
      <c r="M6" s="454" t="s">
        <v>849</v>
      </c>
      <c r="N6" s="856"/>
      <c r="O6" s="858"/>
    </row>
    <row r="7" spans="2:15" s="19" customFormat="1" ht="18.75">
      <c r="B7" s="877">
        <v>1</v>
      </c>
      <c r="C7" s="880" t="s">
        <v>852</v>
      </c>
      <c r="D7" s="455"/>
      <c r="E7" s="455"/>
      <c r="F7" s="850">
        <v>4013</v>
      </c>
      <c r="G7" s="853">
        <v>3513</v>
      </c>
      <c r="H7" s="584" t="s">
        <v>82</v>
      </c>
      <c r="I7" s="585" t="s">
        <v>851</v>
      </c>
      <c r="J7" s="585" t="s">
        <v>819</v>
      </c>
      <c r="K7" s="585" t="s">
        <v>820</v>
      </c>
      <c r="L7" s="585" t="s">
        <v>821</v>
      </c>
      <c r="M7" s="585" t="s">
        <v>851</v>
      </c>
      <c r="N7" s="585"/>
      <c r="O7" s="586"/>
    </row>
    <row r="8" spans="2:15" s="19" customFormat="1" ht="18.75">
      <c r="B8" s="878"/>
      <c r="C8" s="881"/>
      <c r="D8" s="455"/>
      <c r="E8" s="455"/>
      <c r="F8" s="851"/>
      <c r="G8" s="854"/>
      <c r="H8" s="587" t="s">
        <v>83</v>
      </c>
      <c r="I8" s="456"/>
      <c r="J8" s="456"/>
      <c r="K8" s="456"/>
      <c r="L8" s="456"/>
      <c r="M8" s="456"/>
      <c r="N8" s="456"/>
      <c r="O8" s="588"/>
    </row>
    <row r="9" spans="2:15" s="19" customFormat="1" ht="18.75">
      <c r="B9" s="878"/>
      <c r="C9" s="881"/>
      <c r="D9" s="455" t="s">
        <v>778</v>
      </c>
      <c r="E9" s="455" t="s">
        <v>853</v>
      </c>
      <c r="F9" s="851"/>
      <c r="G9" s="854"/>
      <c r="H9" s="587" t="s">
        <v>694</v>
      </c>
      <c r="I9" s="456"/>
      <c r="J9" s="456"/>
      <c r="K9" s="456"/>
      <c r="L9" s="456"/>
      <c r="M9" s="456"/>
      <c r="N9" s="456"/>
      <c r="O9" s="588"/>
    </row>
    <row r="10" spans="2:15" s="19" customFormat="1" ht="18.75">
      <c r="B10" s="878"/>
      <c r="C10" s="881"/>
      <c r="D10" s="606"/>
      <c r="E10" s="606"/>
      <c r="F10" s="851"/>
      <c r="G10" s="854"/>
      <c r="H10" s="587" t="s">
        <v>23</v>
      </c>
      <c r="I10" s="456"/>
      <c r="J10" s="456"/>
      <c r="K10" s="456"/>
      <c r="L10" s="456"/>
      <c r="M10" s="456"/>
      <c r="N10" s="456"/>
      <c r="O10" s="588"/>
    </row>
    <row r="11" spans="2:15" s="19" customFormat="1" ht="19.5" thickBot="1">
      <c r="B11" s="879"/>
      <c r="C11" s="882"/>
      <c r="D11" s="455"/>
      <c r="E11" s="455"/>
      <c r="F11" s="852"/>
      <c r="G11" s="855"/>
      <c r="H11" s="589" t="s">
        <v>557</v>
      </c>
      <c r="I11" s="456" t="s">
        <v>851</v>
      </c>
      <c r="J11" s="456" t="s">
        <v>819</v>
      </c>
      <c r="K11" s="456" t="s">
        <v>820</v>
      </c>
      <c r="L11" s="456" t="s">
        <v>821</v>
      </c>
      <c r="M11" s="456" t="s">
        <v>851</v>
      </c>
      <c r="N11" s="456"/>
      <c r="O11" s="588"/>
    </row>
    <row r="12" spans="2:15" ht="18.75">
      <c r="B12" s="841">
        <v>2</v>
      </c>
      <c r="C12" s="844" t="s">
        <v>764</v>
      </c>
      <c r="D12" s="828">
        <v>2015</v>
      </c>
      <c r="E12" s="828">
        <v>2021</v>
      </c>
      <c r="F12" s="831">
        <v>8765</v>
      </c>
      <c r="G12" s="816">
        <v>5265</v>
      </c>
      <c r="H12" s="590" t="s">
        <v>82</v>
      </c>
      <c r="I12" s="457">
        <v>3500</v>
      </c>
      <c r="J12" s="458">
        <v>0</v>
      </c>
      <c r="K12" s="458">
        <v>3500</v>
      </c>
      <c r="L12" s="458">
        <v>3500</v>
      </c>
      <c r="M12" s="457">
        <v>3500</v>
      </c>
      <c r="N12" s="458"/>
      <c r="O12" s="464"/>
    </row>
    <row r="13" spans="2:15" ht="18.75">
      <c r="B13" s="842"/>
      <c r="C13" s="845"/>
      <c r="D13" s="829"/>
      <c r="E13" s="829"/>
      <c r="F13" s="832"/>
      <c r="G13" s="817"/>
      <c r="H13" s="590" t="s">
        <v>83</v>
      </c>
      <c r="I13" s="457"/>
      <c r="J13" s="458"/>
      <c r="K13" s="458"/>
      <c r="L13" s="458"/>
      <c r="M13" s="457"/>
      <c r="N13" s="458"/>
      <c r="O13" s="464"/>
    </row>
    <row r="14" spans="2:15" ht="18.75">
      <c r="B14" s="842"/>
      <c r="C14" s="845"/>
      <c r="D14" s="829"/>
      <c r="E14" s="829"/>
      <c r="F14" s="832"/>
      <c r="G14" s="817"/>
      <c r="H14" s="590" t="s">
        <v>694</v>
      </c>
      <c r="I14" s="457"/>
      <c r="J14" s="458"/>
      <c r="K14" s="458"/>
      <c r="L14" s="458"/>
      <c r="M14" s="457"/>
      <c r="N14" s="458"/>
      <c r="O14" s="464"/>
    </row>
    <row r="15" spans="2:16" ht="18.75">
      <c r="B15" s="842"/>
      <c r="C15" s="845"/>
      <c r="D15" s="829"/>
      <c r="E15" s="829"/>
      <c r="F15" s="832"/>
      <c r="G15" s="817"/>
      <c r="H15" s="590" t="s">
        <v>23</v>
      </c>
      <c r="I15" s="457"/>
      <c r="J15" s="458"/>
      <c r="K15" s="458"/>
      <c r="L15" s="458"/>
      <c r="M15" s="457"/>
      <c r="N15" s="458"/>
      <c r="O15" s="464"/>
      <c r="P15" s="360"/>
    </row>
    <row r="16" spans="2:16" ht="19.5" thickBot="1">
      <c r="B16" s="843"/>
      <c r="C16" s="846"/>
      <c r="D16" s="830"/>
      <c r="E16" s="830"/>
      <c r="F16" s="833"/>
      <c r="G16" s="818"/>
      <c r="H16" s="591" t="s">
        <v>557</v>
      </c>
      <c r="I16" s="457">
        <v>3500</v>
      </c>
      <c r="J16" s="458">
        <v>0</v>
      </c>
      <c r="K16" s="458">
        <v>3500</v>
      </c>
      <c r="L16" s="458">
        <v>3500</v>
      </c>
      <c r="M16" s="457">
        <v>3500</v>
      </c>
      <c r="N16" s="458"/>
      <c r="O16" s="464"/>
      <c r="P16" s="360"/>
    </row>
    <row r="17" spans="2:15" ht="16.5" customHeight="1">
      <c r="B17" s="841">
        <v>3</v>
      </c>
      <c r="C17" s="865" t="s">
        <v>765</v>
      </c>
      <c r="D17" s="828">
        <v>2016</v>
      </c>
      <c r="E17" s="828">
        <v>2021</v>
      </c>
      <c r="F17" s="831">
        <v>833</v>
      </c>
      <c r="G17" s="816">
        <v>633</v>
      </c>
      <c r="H17" s="590" t="s">
        <v>82</v>
      </c>
      <c r="I17" s="457">
        <v>200</v>
      </c>
      <c r="J17" s="460">
        <v>0</v>
      </c>
      <c r="K17" s="460">
        <v>100</v>
      </c>
      <c r="L17" s="460">
        <v>200</v>
      </c>
      <c r="M17" s="457">
        <v>200</v>
      </c>
      <c r="N17" s="460"/>
      <c r="O17" s="464"/>
    </row>
    <row r="18" spans="2:15" ht="16.5" customHeight="1">
      <c r="B18" s="842"/>
      <c r="C18" s="866"/>
      <c r="D18" s="829"/>
      <c r="E18" s="829"/>
      <c r="F18" s="832"/>
      <c r="G18" s="817"/>
      <c r="H18" s="590" t="s">
        <v>83</v>
      </c>
      <c r="I18" s="457"/>
      <c r="J18" s="460"/>
      <c r="K18" s="460"/>
      <c r="L18" s="460"/>
      <c r="M18" s="457"/>
      <c r="N18" s="460"/>
      <c r="O18" s="464"/>
    </row>
    <row r="19" spans="2:15" ht="16.5" customHeight="1">
      <c r="B19" s="842"/>
      <c r="C19" s="866"/>
      <c r="D19" s="829"/>
      <c r="E19" s="829"/>
      <c r="F19" s="832"/>
      <c r="G19" s="817"/>
      <c r="H19" s="590" t="s">
        <v>694</v>
      </c>
      <c r="I19" s="457"/>
      <c r="J19" s="460"/>
      <c r="K19" s="460"/>
      <c r="L19" s="460"/>
      <c r="M19" s="457"/>
      <c r="N19" s="460"/>
      <c r="O19" s="464"/>
    </row>
    <row r="20" spans="2:15" ht="16.5" customHeight="1">
      <c r="B20" s="842"/>
      <c r="C20" s="866"/>
      <c r="D20" s="829"/>
      <c r="E20" s="829"/>
      <c r="F20" s="832"/>
      <c r="G20" s="817"/>
      <c r="H20" s="590" t="s">
        <v>23</v>
      </c>
      <c r="I20" s="457"/>
      <c r="J20" s="460"/>
      <c r="K20" s="460"/>
      <c r="L20" s="460"/>
      <c r="M20" s="457"/>
      <c r="N20" s="460"/>
      <c r="O20" s="464"/>
    </row>
    <row r="21" spans="2:16" ht="16.5" customHeight="1" thickBot="1">
      <c r="B21" s="843"/>
      <c r="C21" s="867"/>
      <c r="D21" s="830"/>
      <c r="E21" s="830"/>
      <c r="F21" s="833"/>
      <c r="G21" s="818"/>
      <c r="H21" s="591" t="s">
        <v>557</v>
      </c>
      <c r="I21" s="457">
        <v>200</v>
      </c>
      <c r="J21" s="460">
        <v>0</v>
      </c>
      <c r="K21" s="460">
        <v>100</v>
      </c>
      <c r="L21" s="460">
        <v>200</v>
      </c>
      <c r="M21" s="457">
        <v>200</v>
      </c>
      <c r="N21" s="460"/>
      <c r="O21" s="464"/>
      <c r="P21" s="360"/>
    </row>
    <row r="22" spans="2:15" ht="16.5" customHeight="1">
      <c r="B22" s="841">
        <v>4</v>
      </c>
      <c r="C22" s="865" t="s">
        <v>766</v>
      </c>
      <c r="D22" s="828">
        <v>2016</v>
      </c>
      <c r="E22" s="828">
        <v>2021</v>
      </c>
      <c r="F22" s="831">
        <v>275</v>
      </c>
      <c r="G22" s="816">
        <v>235</v>
      </c>
      <c r="H22" s="590" t="s">
        <v>82</v>
      </c>
      <c r="I22" s="457">
        <v>40</v>
      </c>
      <c r="J22" s="460">
        <v>0</v>
      </c>
      <c r="K22" s="460">
        <v>0</v>
      </c>
      <c r="L22" s="460">
        <v>40</v>
      </c>
      <c r="M22" s="457">
        <v>40</v>
      </c>
      <c r="N22" s="460"/>
      <c r="O22" s="464"/>
    </row>
    <row r="23" spans="2:15" ht="16.5" customHeight="1">
      <c r="B23" s="842"/>
      <c r="C23" s="866"/>
      <c r="D23" s="829"/>
      <c r="E23" s="829"/>
      <c r="F23" s="832"/>
      <c r="G23" s="817"/>
      <c r="H23" s="590" t="s">
        <v>83</v>
      </c>
      <c r="I23" s="457"/>
      <c r="J23" s="460"/>
      <c r="K23" s="460"/>
      <c r="L23" s="460"/>
      <c r="M23" s="457"/>
      <c r="N23" s="460"/>
      <c r="O23" s="464"/>
    </row>
    <row r="24" spans="2:15" ht="16.5" customHeight="1">
      <c r="B24" s="842"/>
      <c r="C24" s="866"/>
      <c r="D24" s="829"/>
      <c r="E24" s="829"/>
      <c r="F24" s="832"/>
      <c r="G24" s="817"/>
      <c r="H24" s="590" t="s">
        <v>694</v>
      </c>
      <c r="I24" s="457"/>
      <c r="J24" s="460"/>
      <c r="K24" s="460"/>
      <c r="L24" s="460"/>
      <c r="M24" s="457"/>
      <c r="N24" s="460"/>
      <c r="O24" s="464"/>
    </row>
    <row r="25" spans="2:16" ht="16.5" customHeight="1">
      <c r="B25" s="842"/>
      <c r="C25" s="866"/>
      <c r="D25" s="829"/>
      <c r="E25" s="829"/>
      <c r="F25" s="832"/>
      <c r="G25" s="817"/>
      <c r="H25" s="590" t="s">
        <v>23</v>
      </c>
      <c r="I25" s="457"/>
      <c r="J25" s="460"/>
      <c r="K25" s="460"/>
      <c r="L25" s="460"/>
      <c r="M25" s="457"/>
      <c r="N25" s="460"/>
      <c r="O25" s="464"/>
      <c r="P25" s="360"/>
    </row>
    <row r="26" spans="2:16" ht="16.5" customHeight="1" thickBot="1">
      <c r="B26" s="843"/>
      <c r="C26" s="867"/>
      <c r="D26" s="830"/>
      <c r="E26" s="830"/>
      <c r="F26" s="833"/>
      <c r="G26" s="818"/>
      <c r="H26" s="591" t="s">
        <v>557</v>
      </c>
      <c r="I26" s="457">
        <v>40</v>
      </c>
      <c r="J26" s="460">
        <v>0</v>
      </c>
      <c r="K26" s="460">
        <v>0</v>
      </c>
      <c r="L26" s="460">
        <v>40</v>
      </c>
      <c r="M26" s="457">
        <v>40</v>
      </c>
      <c r="N26" s="460"/>
      <c r="O26" s="464"/>
      <c r="P26" s="360"/>
    </row>
    <row r="27" spans="1:15" ht="16.5" customHeight="1">
      <c r="A27" s="361"/>
      <c r="B27" s="841">
        <v>5</v>
      </c>
      <c r="C27" s="865" t="s">
        <v>767</v>
      </c>
      <c r="D27" s="828">
        <v>2016</v>
      </c>
      <c r="E27" s="828">
        <v>2021</v>
      </c>
      <c r="F27" s="831">
        <v>1444</v>
      </c>
      <c r="G27" s="816">
        <v>1044</v>
      </c>
      <c r="H27" s="590" t="s">
        <v>82</v>
      </c>
      <c r="I27" s="457">
        <v>400</v>
      </c>
      <c r="J27" s="460">
        <v>0</v>
      </c>
      <c r="K27" s="460">
        <v>200</v>
      </c>
      <c r="L27" s="460">
        <v>400</v>
      </c>
      <c r="M27" s="457">
        <v>400</v>
      </c>
      <c r="N27" s="460"/>
      <c r="O27" s="464"/>
    </row>
    <row r="28" spans="1:15" ht="16.5" customHeight="1">
      <c r="A28" s="361"/>
      <c r="B28" s="842"/>
      <c r="C28" s="866"/>
      <c r="D28" s="829"/>
      <c r="E28" s="829"/>
      <c r="F28" s="832"/>
      <c r="G28" s="817"/>
      <c r="H28" s="590" t="s">
        <v>83</v>
      </c>
      <c r="I28" s="457"/>
      <c r="J28" s="460"/>
      <c r="K28" s="460"/>
      <c r="L28" s="460"/>
      <c r="M28" s="457"/>
      <c r="N28" s="460"/>
      <c r="O28" s="464"/>
    </row>
    <row r="29" spans="1:15" ht="16.5" customHeight="1">
      <c r="A29" s="361"/>
      <c r="B29" s="842"/>
      <c r="C29" s="866"/>
      <c r="D29" s="829"/>
      <c r="E29" s="829"/>
      <c r="F29" s="832"/>
      <c r="G29" s="817"/>
      <c r="H29" s="590" t="s">
        <v>694</v>
      </c>
      <c r="I29" s="457"/>
      <c r="J29" s="460"/>
      <c r="K29" s="460"/>
      <c r="L29" s="460"/>
      <c r="M29" s="457"/>
      <c r="N29" s="460"/>
      <c r="O29" s="464"/>
    </row>
    <row r="30" spans="1:15" ht="16.5" customHeight="1">
      <c r="A30" s="361"/>
      <c r="B30" s="842"/>
      <c r="C30" s="866"/>
      <c r="D30" s="829"/>
      <c r="E30" s="829"/>
      <c r="F30" s="832"/>
      <c r="G30" s="817"/>
      <c r="H30" s="590" t="s">
        <v>23</v>
      </c>
      <c r="I30" s="457"/>
      <c r="J30" s="460"/>
      <c r="K30" s="460"/>
      <c r="L30" s="460"/>
      <c r="M30" s="457"/>
      <c r="N30" s="460"/>
      <c r="O30" s="464"/>
    </row>
    <row r="31" spans="1:256" s="33" customFormat="1" ht="16.5" customHeight="1" thickBot="1">
      <c r="A31" s="361"/>
      <c r="B31" s="843"/>
      <c r="C31" s="867"/>
      <c r="D31" s="830"/>
      <c r="E31" s="830"/>
      <c r="F31" s="833"/>
      <c r="G31" s="818"/>
      <c r="H31" s="591" t="s">
        <v>557</v>
      </c>
      <c r="I31" s="457">
        <v>400</v>
      </c>
      <c r="J31" s="460">
        <v>0</v>
      </c>
      <c r="K31" s="460">
        <v>200</v>
      </c>
      <c r="L31" s="460">
        <v>400</v>
      </c>
      <c r="M31" s="457">
        <v>400</v>
      </c>
      <c r="N31" s="460"/>
      <c r="O31" s="464"/>
      <c r="P31" s="360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33" customFormat="1" ht="16.5" customHeight="1">
      <c r="A32" s="361"/>
      <c r="B32" s="459"/>
      <c r="C32" s="865" t="s">
        <v>768</v>
      </c>
      <c r="D32" s="828">
        <v>2017</v>
      </c>
      <c r="E32" s="828">
        <v>2021</v>
      </c>
      <c r="F32" s="831">
        <v>511</v>
      </c>
      <c r="G32" s="816">
        <v>161</v>
      </c>
      <c r="H32" s="592" t="s">
        <v>82</v>
      </c>
      <c r="I32" s="457">
        <v>350</v>
      </c>
      <c r="J32" s="458">
        <v>50</v>
      </c>
      <c r="K32" s="458">
        <v>150</v>
      </c>
      <c r="L32" s="458">
        <v>350</v>
      </c>
      <c r="M32" s="457">
        <v>350</v>
      </c>
      <c r="N32" s="460"/>
      <c r="O32" s="464"/>
      <c r="P32" s="360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33" customFormat="1" ht="16.5" customHeight="1">
      <c r="A33" s="361"/>
      <c r="B33" s="459"/>
      <c r="C33" s="866"/>
      <c r="D33" s="829"/>
      <c r="E33" s="829"/>
      <c r="F33" s="832"/>
      <c r="G33" s="817"/>
      <c r="H33" s="590" t="s">
        <v>83</v>
      </c>
      <c r="I33" s="457"/>
      <c r="J33" s="458"/>
      <c r="K33" s="458"/>
      <c r="L33" s="458"/>
      <c r="M33" s="457"/>
      <c r="N33" s="460"/>
      <c r="O33" s="464"/>
      <c r="P33" s="360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256" s="33" customFormat="1" ht="16.5" customHeight="1">
      <c r="A34" s="361"/>
      <c r="B34" s="459">
        <v>6</v>
      </c>
      <c r="C34" s="866"/>
      <c r="D34" s="829"/>
      <c r="E34" s="829"/>
      <c r="F34" s="832"/>
      <c r="G34" s="817"/>
      <c r="H34" s="590" t="s">
        <v>694</v>
      </c>
      <c r="I34" s="457"/>
      <c r="J34" s="458"/>
      <c r="K34" s="458"/>
      <c r="L34" s="458"/>
      <c r="M34" s="457"/>
      <c r="N34" s="460"/>
      <c r="O34" s="464"/>
      <c r="P34" s="360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</row>
    <row r="35" spans="1:256" s="33" customFormat="1" ht="16.5" customHeight="1">
      <c r="A35" s="361"/>
      <c r="B35" s="459"/>
      <c r="C35" s="866"/>
      <c r="D35" s="829"/>
      <c r="E35" s="829"/>
      <c r="F35" s="832"/>
      <c r="G35" s="817"/>
      <c r="H35" s="590" t="s">
        <v>23</v>
      </c>
      <c r="I35" s="457"/>
      <c r="J35" s="458"/>
      <c r="K35" s="458"/>
      <c r="L35" s="458"/>
      <c r="M35" s="457"/>
      <c r="N35" s="460"/>
      <c r="O35" s="464"/>
      <c r="P35" s="360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</row>
    <row r="36" spans="1:256" s="33" customFormat="1" ht="16.5" customHeight="1" thickBot="1">
      <c r="A36" s="361"/>
      <c r="B36" s="459"/>
      <c r="C36" s="867"/>
      <c r="D36" s="830"/>
      <c r="E36" s="830"/>
      <c r="F36" s="833"/>
      <c r="G36" s="818"/>
      <c r="H36" s="591" t="s">
        <v>557</v>
      </c>
      <c r="I36" s="457">
        <v>350</v>
      </c>
      <c r="J36" s="458">
        <v>50</v>
      </c>
      <c r="K36" s="458">
        <v>150</v>
      </c>
      <c r="L36" s="458">
        <v>350</v>
      </c>
      <c r="M36" s="457">
        <v>350</v>
      </c>
      <c r="N36" s="460"/>
      <c r="O36" s="464"/>
      <c r="P36" s="360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</row>
    <row r="37" spans="1:256" s="33" customFormat="1" ht="16.5" customHeight="1">
      <c r="A37" s="361"/>
      <c r="B37" s="822">
        <v>7</v>
      </c>
      <c r="C37" s="871" t="s">
        <v>769</v>
      </c>
      <c r="D37" s="828">
        <v>2017</v>
      </c>
      <c r="E37" s="828">
        <v>2021</v>
      </c>
      <c r="F37" s="831">
        <v>1144</v>
      </c>
      <c r="G37" s="816">
        <v>654</v>
      </c>
      <c r="H37" s="590" t="s">
        <v>82</v>
      </c>
      <c r="I37" s="461">
        <v>490</v>
      </c>
      <c r="J37" s="462">
        <v>150</v>
      </c>
      <c r="K37" s="462">
        <v>300</v>
      </c>
      <c r="L37" s="462">
        <v>490</v>
      </c>
      <c r="M37" s="461">
        <v>490</v>
      </c>
      <c r="N37" s="462"/>
      <c r="O37" s="463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</row>
    <row r="38" spans="1:256" s="33" customFormat="1" ht="21.75" customHeight="1">
      <c r="A38" s="361"/>
      <c r="B38" s="823"/>
      <c r="C38" s="872"/>
      <c r="D38" s="829"/>
      <c r="E38" s="829"/>
      <c r="F38" s="832"/>
      <c r="G38" s="817"/>
      <c r="H38" s="590" t="s">
        <v>83</v>
      </c>
      <c r="I38" s="457"/>
      <c r="J38" s="460"/>
      <c r="K38" s="460"/>
      <c r="L38" s="460"/>
      <c r="M38" s="457"/>
      <c r="N38" s="460"/>
      <c r="O38" s="464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</row>
    <row r="39" spans="1:256" s="33" customFormat="1" ht="15" customHeight="1">
      <c r="A39" s="361"/>
      <c r="B39" s="823"/>
      <c r="C39" s="872"/>
      <c r="D39" s="829"/>
      <c r="E39" s="829"/>
      <c r="F39" s="832"/>
      <c r="G39" s="817"/>
      <c r="H39" s="590" t="s">
        <v>694</v>
      </c>
      <c r="I39" s="457"/>
      <c r="J39" s="460"/>
      <c r="K39" s="460"/>
      <c r="L39" s="465"/>
      <c r="M39" s="457"/>
      <c r="N39" s="465"/>
      <c r="O39" s="464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  <c r="IV39" s="18"/>
    </row>
    <row r="40" spans="1:256" s="33" customFormat="1" ht="15.75" customHeight="1">
      <c r="A40" s="361"/>
      <c r="B40" s="823"/>
      <c r="C40" s="872"/>
      <c r="D40" s="829"/>
      <c r="E40" s="829"/>
      <c r="F40" s="832"/>
      <c r="G40" s="817"/>
      <c r="H40" s="590" t="s">
        <v>23</v>
      </c>
      <c r="I40" s="457"/>
      <c r="J40" s="460"/>
      <c r="K40" s="460"/>
      <c r="L40" s="460"/>
      <c r="M40" s="457"/>
      <c r="N40" s="460"/>
      <c r="O40" s="464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  <c r="IV40" s="18"/>
    </row>
    <row r="41" spans="1:256" s="33" customFormat="1" ht="15.75" customHeight="1" thickBot="1">
      <c r="A41" s="361"/>
      <c r="B41" s="824"/>
      <c r="C41" s="873"/>
      <c r="D41" s="830"/>
      <c r="E41" s="830"/>
      <c r="F41" s="833"/>
      <c r="G41" s="818"/>
      <c r="H41" s="591" t="s">
        <v>557</v>
      </c>
      <c r="I41" s="466">
        <v>490</v>
      </c>
      <c r="J41" s="462">
        <v>150</v>
      </c>
      <c r="K41" s="462">
        <v>300</v>
      </c>
      <c r="L41" s="462">
        <v>490</v>
      </c>
      <c r="M41" s="461">
        <v>490</v>
      </c>
      <c r="N41" s="467"/>
      <c r="O41" s="46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  <c r="IV41" s="18"/>
    </row>
    <row r="42" spans="1:256" s="33" customFormat="1" ht="15.75" customHeight="1">
      <c r="A42" s="360"/>
      <c r="B42" s="822">
        <v>8</v>
      </c>
      <c r="C42" s="825" t="s">
        <v>886</v>
      </c>
      <c r="D42" s="862">
        <v>2020</v>
      </c>
      <c r="E42" s="828">
        <v>2021</v>
      </c>
      <c r="F42" s="831">
        <v>138</v>
      </c>
      <c r="G42" s="819">
        <v>38</v>
      </c>
      <c r="H42" s="590" t="s">
        <v>82</v>
      </c>
      <c r="I42" s="461">
        <v>100</v>
      </c>
      <c r="J42" s="462">
        <v>0</v>
      </c>
      <c r="K42" s="462">
        <v>50</v>
      </c>
      <c r="L42" s="462">
        <v>100</v>
      </c>
      <c r="M42" s="461">
        <v>100</v>
      </c>
      <c r="N42" s="462"/>
      <c r="O42" s="463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  <c r="IV42" s="18"/>
    </row>
    <row r="43" spans="1:256" s="33" customFormat="1" ht="15.75" customHeight="1">
      <c r="A43" s="360"/>
      <c r="B43" s="823"/>
      <c r="C43" s="826"/>
      <c r="D43" s="863"/>
      <c r="E43" s="829"/>
      <c r="F43" s="832"/>
      <c r="G43" s="820"/>
      <c r="H43" s="590" t="s">
        <v>83</v>
      </c>
      <c r="I43" s="461"/>
      <c r="J43" s="462"/>
      <c r="K43" s="462"/>
      <c r="L43" s="462"/>
      <c r="M43" s="461"/>
      <c r="N43" s="462"/>
      <c r="O43" s="463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  <c r="IV43" s="18"/>
    </row>
    <row r="44" spans="1:256" s="33" customFormat="1" ht="15.75" customHeight="1">
      <c r="A44" s="360"/>
      <c r="B44" s="823"/>
      <c r="C44" s="826"/>
      <c r="D44" s="863"/>
      <c r="E44" s="829"/>
      <c r="F44" s="832"/>
      <c r="G44" s="820"/>
      <c r="H44" s="590"/>
      <c r="I44" s="461"/>
      <c r="J44" s="462"/>
      <c r="K44" s="462"/>
      <c r="L44" s="462"/>
      <c r="M44" s="461"/>
      <c r="N44" s="462"/>
      <c r="O44" s="463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256" s="33" customFormat="1" ht="15.75" customHeight="1">
      <c r="A45" s="360"/>
      <c r="B45" s="823"/>
      <c r="C45" s="826"/>
      <c r="D45" s="863"/>
      <c r="E45" s="829"/>
      <c r="F45" s="832"/>
      <c r="G45" s="820"/>
      <c r="H45" s="590" t="s">
        <v>23</v>
      </c>
      <c r="I45" s="461"/>
      <c r="J45" s="462"/>
      <c r="K45" s="462"/>
      <c r="L45" s="462"/>
      <c r="M45" s="461"/>
      <c r="N45" s="462"/>
      <c r="O45" s="463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1:256" s="33" customFormat="1" ht="15.75" customHeight="1" thickBot="1">
      <c r="A46" s="360"/>
      <c r="B46" s="824"/>
      <c r="C46" s="827"/>
      <c r="D46" s="864"/>
      <c r="E46" s="830"/>
      <c r="F46" s="833"/>
      <c r="G46" s="821"/>
      <c r="H46" s="591" t="s">
        <v>557</v>
      </c>
      <c r="I46" s="461">
        <v>100</v>
      </c>
      <c r="J46" s="462">
        <v>0</v>
      </c>
      <c r="K46" s="462">
        <v>50</v>
      </c>
      <c r="L46" s="462">
        <v>100</v>
      </c>
      <c r="M46" s="461">
        <v>100</v>
      </c>
      <c r="N46" s="462"/>
      <c r="O46" s="463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  <row r="47" spans="1:256" s="33" customFormat="1" ht="15.75" customHeight="1">
      <c r="A47" s="361"/>
      <c r="B47" s="469"/>
      <c r="C47" s="825" t="s">
        <v>770</v>
      </c>
      <c r="D47" s="828">
        <v>2021</v>
      </c>
      <c r="E47" s="828">
        <v>2021</v>
      </c>
      <c r="F47" s="831">
        <v>300</v>
      </c>
      <c r="G47" s="816">
        <v>0</v>
      </c>
      <c r="H47" s="590" t="s">
        <v>82</v>
      </c>
      <c r="I47" s="461">
        <v>300</v>
      </c>
      <c r="J47" s="462">
        <v>0</v>
      </c>
      <c r="K47" s="462">
        <v>150</v>
      </c>
      <c r="L47" s="462">
        <v>300</v>
      </c>
      <c r="M47" s="461">
        <v>300</v>
      </c>
      <c r="N47" s="462"/>
      <c r="O47" s="463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</row>
    <row r="48" spans="1:256" s="33" customFormat="1" ht="15.75" customHeight="1">
      <c r="A48" s="361"/>
      <c r="B48" s="469"/>
      <c r="C48" s="826"/>
      <c r="D48" s="829"/>
      <c r="E48" s="829"/>
      <c r="F48" s="832"/>
      <c r="G48" s="817"/>
      <c r="H48" s="590" t="s">
        <v>83</v>
      </c>
      <c r="I48" s="461"/>
      <c r="J48" s="462"/>
      <c r="K48" s="462"/>
      <c r="L48" s="462"/>
      <c r="M48" s="461"/>
      <c r="N48" s="462"/>
      <c r="O48" s="463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</row>
    <row r="49" spans="1:256" s="33" customFormat="1" ht="15.75" customHeight="1">
      <c r="A49" s="361"/>
      <c r="B49" s="469">
        <v>9</v>
      </c>
      <c r="C49" s="826"/>
      <c r="D49" s="829"/>
      <c r="E49" s="829"/>
      <c r="F49" s="832"/>
      <c r="G49" s="817"/>
      <c r="H49" s="590" t="s">
        <v>694</v>
      </c>
      <c r="I49" s="461"/>
      <c r="J49" s="462"/>
      <c r="K49" s="462"/>
      <c r="L49" s="462"/>
      <c r="M49" s="461"/>
      <c r="N49" s="462"/>
      <c r="O49" s="463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</row>
    <row r="50" spans="1:256" s="33" customFormat="1" ht="15.75" customHeight="1">
      <c r="A50" s="361"/>
      <c r="B50" s="469"/>
      <c r="C50" s="826"/>
      <c r="D50" s="829"/>
      <c r="E50" s="829"/>
      <c r="F50" s="832"/>
      <c r="G50" s="817"/>
      <c r="H50" s="590" t="s">
        <v>23</v>
      </c>
      <c r="I50" s="461"/>
      <c r="J50" s="462"/>
      <c r="K50" s="462"/>
      <c r="L50" s="462"/>
      <c r="M50" s="461"/>
      <c r="N50" s="462"/>
      <c r="O50" s="463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</row>
    <row r="51" spans="1:256" s="33" customFormat="1" ht="15.75" customHeight="1" thickBot="1">
      <c r="A51" s="361"/>
      <c r="B51" s="469"/>
      <c r="C51" s="827"/>
      <c r="D51" s="830"/>
      <c r="E51" s="830"/>
      <c r="F51" s="833"/>
      <c r="G51" s="818"/>
      <c r="H51" s="591" t="s">
        <v>557</v>
      </c>
      <c r="I51" s="461">
        <v>300</v>
      </c>
      <c r="J51" s="462">
        <v>0</v>
      </c>
      <c r="K51" s="462">
        <v>150</v>
      </c>
      <c r="L51" s="462">
        <v>300</v>
      </c>
      <c r="M51" s="461">
        <v>300</v>
      </c>
      <c r="N51" s="462"/>
      <c r="O51" s="463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</row>
    <row r="52" spans="1:256" s="33" customFormat="1" ht="15.75" customHeight="1">
      <c r="A52" s="361"/>
      <c r="B52" s="841">
        <v>10</v>
      </c>
      <c r="C52" s="825" t="s">
        <v>771</v>
      </c>
      <c r="D52" s="828">
        <v>2019</v>
      </c>
      <c r="E52" s="828">
        <v>2021</v>
      </c>
      <c r="F52" s="831">
        <v>169</v>
      </c>
      <c r="G52" s="816">
        <v>69</v>
      </c>
      <c r="H52" s="590" t="s">
        <v>82</v>
      </c>
      <c r="I52" s="461">
        <v>100</v>
      </c>
      <c r="J52" s="462">
        <v>0</v>
      </c>
      <c r="K52" s="462">
        <v>50</v>
      </c>
      <c r="L52" s="462">
        <v>100</v>
      </c>
      <c r="M52" s="461">
        <v>100</v>
      </c>
      <c r="N52" s="462"/>
      <c r="O52" s="463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</row>
    <row r="53" spans="1:256" s="33" customFormat="1" ht="15.75" customHeight="1">
      <c r="A53" s="361"/>
      <c r="B53" s="842"/>
      <c r="C53" s="826"/>
      <c r="D53" s="829"/>
      <c r="E53" s="829"/>
      <c r="F53" s="832"/>
      <c r="G53" s="817"/>
      <c r="H53" s="590" t="s">
        <v>83</v>
      </c>
      <c r="I53" s="461"/>
      <c r="J53" s="462"/>
      <c r="K53" s="462"/>
      <c r="L53" s="462"/>
      <c r="M53" s="461"/>
      <c r="N53" s="462"/>
      <c r="O53" s="463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</row>
    <row r="54" spans="1:256" s="33" customFormat="1" ht="15.75" customHeight="1">
      <c r="A54" s="361"/>
      <c r="B54" s="842"/>
      <c r="C54" s="826"/>
      <c r="D54" s="829"/>
      <c r="E54" s="829"/>
      <c r="F54" s="832"/>
      <c r="G54" s="817"/>
      <c r="H54" s="590" t="s">
        <v>694</v>
      </c>
      <c r="I54" s="461"/>
      <c r="J54" s="462"/>
      <c r="K54" s="462"/>
      <c r="L54" s="462"/>
      <c r="M54" s="461"/>
      <c r="N54" s="462"/>
      <c r="O54" s="463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</row>
    <row r="55" spans="1:256" s="33" customFormat="1" ht="15.75" customHeight="1">
      <c r="A55" s="361"/>
      <c r="B55" s="842"/>
      <c r="C55" s="826"/>
      <c r="D55" s="829"/>
      <c r="E55" s="829"/>
      <c r="F55" s="832"/>
      <c r="G55" s="817"/>
      <c r="H55" s="590" t="s">
        <v>23</v>
      </c>
      <c r="I55" s="461"/>
      <c r="J55" s="462"/>
      <c r="K55" s="462"/>
      <c r="L55" s="462"/>
      <c r="M55" s="461"/>
      <c r="N55" s="462"/>
      <c r="O55" s="463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</row>
    <row r="56" spans="1:256" s="33" customFormat="1" ht="15.75" customHeight="1" thickBot="1">
      <c r="A56" s="361"/>
      <c r="B56" s="842"/>
      <c r="C56" s="827"/>
      <c r="D56" s="830"/>
      <c r="E56" s="830"/>
      <c r="F56" s="833"/>
      <c r="G56" s="818"/>
      <c r="H56" s="591" t="s">
        <v>557</v>
      </c>
      <c r="I56" s="461">
        <v>100</v>
      </c>
      <c r="J56" s="462">
        <v>0</v>
      </c>
      <c r="K56" s="462">
        <v>50</v>
      </c>
      <c r="L56" s="462">
        <v>100</v>
      </c>
      <c r="M56" s="461">
        <v>100</v>
      </c>
      <c r="N56" s="462"/>
      <c r="O56" s="463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</row>
    <row r="57" spans="1:256" s="33" customFormat="1" ht="15.75" customHeight="1">
      <c r="A57" s="361"/>
      <c r="B57" s="822">
        <v>11</v>
      </c>
      <c r="C57" s="871" t="s">
        <v>772</v>
      </c>
      <c r="D57" s="828">
        <v>2019</v>
      </c>
      <c r="E57" s="828">
        <v>2021</v>
      </c>
      <c r="F57" s="831">
        <v>1150</v>
      </c>
      <c r="G57" s="816">
        <v>160</v>
      </c>
      <c r="H57" s="590" t="s">
        <v>82</v>
      </c>
      <c r="I57" s="461">
        <v>990</v>
      </c>
      <c r="J57" s="462">
        <v>100</v>
      </c>
      <c r="K57" s="462">
        <v>150</v>
      </c>
      <c r="L57" s="462">
        <v>850</v>
      </c>
      <c r="M57" s="461">
        <v>990</v>
      </c>
      <c r="N57" s="462"/>
      <c r="O57" s="463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</row>
    <row r="58" spans="1:256" s="33" customFormat="1" ht="15.75" customHeight="1">
      <c r="A58" s="361"/>
      <c r="B58" s="823"/>
      <c r="C58" s="872"/>
      <c r="D58" s="829"/>
      <c r="E58" s="829"/>
      <c r="F58" s="832"/>
      <c r="G58" s="817"/>
      <c r="H58" s="590" t="s">
        <v>83</v>
      </c>
      <c r="I58" s="461"/>
      <c r="J58" s="462"/>
      <c r="K58" s="462"/>
      <c r="L58" s="462"/>
      <c r="M58" s="461"/>
      <c r="N58" s="462"/>
      <c r="O58" s="463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</row>
    <row r="59" spans="1:256" s="33" customFormat="1" ht="15.75" customHeight="1">
      <c r="A59" s="361"/>
      <c r="B59" s="823"/>
      <c r="C59" s="872"/>
      <c r="D59" s="829"/>
      <c r="E59" s="829"/>
      <c r="F59" s="832"/>
      <c r="G59" s="817"/>
      <c r="H59" s="590" t="s">
        <v>694</v>
      </c>
      <c r="I59" s="461"/>
      <c r="J59" s="462"/>
      <c r="K59" s="462"/>
      <c r="L59" s="462"/>
      <c r="M59" s="461"/>
      <c r="N59" s="462"/>
      <c r="O59" s="463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</row>
    <row r="60" spans="1:256" s="33" customFormat="1" ht="15.75" customHeight="1">
      <c r="A60" s="361"/>
      <c r="B60" s="823"/>
      <c r="C60" s="872"/>
      <c r="D60" s="829"/>
      <c r="E60" s="829"/>
      <c r="F60" s="832"/>
      <c r="G60" s="817"/>
      <c r="H60" s="590" t="s">
        <v>23</v>
      </c>
      <c r="I60" s="461"/>
      <c r="J60" s="462"/>
      <c r="K60" s="462"/>
      <c r="L60" s="462"/>
      <c r="M60" s="461"/>
      <c r="N60" s="462"/>
      <c r="O60" s="463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</row>
    <row r="61" spans="1:256" s="33" customFormat="1" ht="15.75" customHeight="1" thickBot="1">
      <c r="A61" s="361"/>
      <c r="B61" s="824"/>
      <c r="C61" s="873"/>
      <c r="D61" s="830"/>
      <c r="E61" s="830"/>
      <c r="F61" s="833"/>
      <c r="G61" s="818"/>
      <c r="H61" s="591" t="s">
        <v>557</v>
      </c>
      <c r="I61" s="461">
        <v>990</v>
      </c>
      <c r="J61" s="462">
        <v>100</v>
      </c>
      <c r="K61" s="462">
        <v>150</v>
      </c>
      <c r="L61" s="462">
        <v>200</v>
      </c>
      <c r="M61" s="461">
        <v>990</v>
      </c>
      <c r="N61" s="462"/>
      <c r="O61" s="463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</row>
    <row r="62" spans="1:256" s="33" customFormat="1" ht="15.75" customHeight="1">
      <c r="A62" s="361"/>
      <c r="B62" s="868">
        <v>12</v>
      </c>
      <c r="C62" s="871" t="s">
        <v>773</v>
      </c>
      <c r="D62" s="828">
        <v>2021</v>
      </c>
      <c r="E62" s="828">
        <v>2021</v>
      </c>
      <c r="F62" s="831">
        <v>300</v>
      </c>
      <c r="G62" s="816">
        <v>0</v>
      </c>
      <c r="H62" s="590" t="s">
        <v>82</v>
      </c>
      <c r="I62" s="461">
        <v>300</v>
      </c>
      <c r="J62" s="462">
        <v>0</v>
      </c>
      <c r="K62" s="462">
        <v>100</v>
      </c>
      <c r="L62" s="462">
        <v>200</v>
      </c>
      <c r="M62" s="461">
        <v>300</v>
      </c>
      <c r="N62" s="462"/>
      <c r="O62" s="463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</row>
    <row r="63" spans="1:256" s="33" customFormat="1" ht="15.75" customHeight="1">
      <c r="A63" s="361"/>
      <c r="B63" s="869"/>
      <c r="C63" s="872"/>
      <c r="D63" s="829"/>
      <c r="E63" s="829"/>
      <c r="F63" s="832"/>
      <c r="G63" s="817"/>
      <c r="H63" s="590" t="s">
        <v>83</v>
      </c>
      <c r="I63" s="461"/>
      <c r="J63" s="462"/>
      <c r="K63" s="462"/>
      <c r="L63" s="462"/>
      <c r="M63" s="461"/>
      <c r="N63" s="462"/>
      <c r="O63" s="463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</row>
    <row r="64" spans="1:256" s="33" customFormat="1" ht="15.75" customHeight="1">
      <c r="A64" s="361"/>
      <c r="B64" s="869"/>
      <c r="C64" s="872"/>
      <c r="D64" s="829"/>
      <c r="E64" s="829"/>
      <c r="F64" s="832"/>
      <c r="G64" s="817"/>
      <c r="H64" s="590" t="s">
        <v>694</v>
      </c>
      <c r="I64" s="461"/>
      <c r="J64" s="462"/>
      <c r="K64" s="462"/>
      <c r="L64" s="462"/>
      <c r="M64" s="461"/>
      <c r="N64" s="462"/>
      <c r="O64" s="463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</row>
    <row r="65" spans="1:256" s="33" customFormat="1" ht="15.75" customHeight="1">
      <c r="A65" s="361"/>
      <c r="B65" s="869"/>
      <c r="C65" s="872"/>
      <c r="D65" s="829"/>
      <c r="E65" s="829"/>
      <c r="F65" s="832"/>
      <c r="G65" s="817"/>
      <c r="H65" s="590" t="s">
        <v>23</v>
      </c>
      <c r="I65" s="461"/>
      <c r="J65" s="462"/>
      <c r="K65" s="462"/>
      <c r="L65" s="462"/>
      <c r="M65" s="461"/>
      <c r="N65" s="462"/>
      <c r="O65" s="463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</row>
    <row r="66" spans="1:256" s="33" customFormat="1" ht="15.75" customHeight="1" thickBot="1">
      <c r="A66" s="361"/>
      <c r="B66" s="870"/>
      <c r="C66" s="873"/>
      <c r="D66" s="830"/>
      <c r="E66" s="830"/>
      <c r="F66" s="833"/>
      <c r="G66" s="818"/>
      <c r="H66" s="591" t="s">
        <v>557</v>
      </c>
      <c r="I66" s="461">
        <v>300</v>
      </c>
      <c r="J66" s="462">
        <v>0</v>
      </c>
      <c r="K66" s="462">
        <v>100</v>
      </c>
      <c r="L66" s="462">
        <v>200</v>
      </c>
      <c r="M66" s="461">
        <v>300</v>
      </c>
      <c r="N66" s="462"/>
      <c r="O66" s="463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</row>
    <row r="67" spans="1:256" s="33" customFormat="1" ht="15.75" customHeight="1">
      <c r="A67" s="360"/>
      <c r="B67" s="823">
        <v>13</v>
      </c>
      <c r="C67" s="825" t="s">
        <v>774</v>
      </c>
      <c r="D67" s="828">
        <v>2021</v>
      </c>
      <c r="E67" s="828">
        <v>2021</v>
      </c>
      <c r="F67" s="831">
        <v>200</v>
      </c>
      <c r="G67" s="816">
        <v>0</v>
      </c>
      <c r="H67" s="590" t="s">
        <v>82</v>
      </c>
      <c r="I67" s="461">
        <v>200</v>
      </c>
      <c r="J67" s="462">
        <v>200</v>
      </c>
      <c r="K67" s="462">
        <v>200</v>
      </c>
      <c r="L67" s="462">
        <v>200</v>
      </c>
      <c r="M67" s="461">
        <v>200</v>
      </c>
      <c r="N67" s="462"/>
      <c r="O67" s="463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</row>
    <row r="68" spans="1:256" s="33" customFormat="1" ht="15.75" customHeight="1">
      <c r="A68" s="360"/>
      <c r="B68" s="823"/>
      <c r="C68" s="826"/>
      <c r="D68" s="829"/>
      <c r="E68" s="829"/>
      <c r="F68" s="832"/>
      <c r="G68" s="817"/>
      <c r="H68" s="590" t="s">
        <v>83</v>
      </c>
      <c r="I68" s="461"/>
      <c r="J68" s="462"/>
      <c r="K68" s="462"/>
      <c r="L68" s="462"/>
      <c r="M68" s="461"/>
      <c r="N68" s="462"/>
      <c r="O68" s="463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</row>
    <row r="69" spans="1:256" s="33" customFormat="1" ht="15.75" customHeight="1">
      <c r="A69" s="360"/>
      <c r="B69" s="823"/>
      <c r="C69" s="826"/>
      <c r="D69" s="829"/>
      <c r="E69" s="829"/>
      <c r="F69" s="832"/>
      <c r="G69" s="817"/>
      <c r="H69" s="590" t="s">
        <v>694</v>
      </c>
      <c r="I69" s="461"/>
      <c r="J69" s="462"/>
      <c r="K69" s="462"/>
      <c r="L69" s="462"/>
      <c r="M69" s="461"/>
      <c r="N69" s="462"/>
      <c r="O69" s="463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</row>
    <row r="70" spans="1:256" s="33" customFormat="1" ht="15.75" customHeight="1">
      <c r="A70" s="360"/>
      <c r="B70" s="823"/>
      <c r="C70" s="826"/>
      <c r="D70" s="829"/>
      <c r="E70" s="829"/>
      <c r="F70" s="832"/>
      <c r="G70" s="817"/>
      <c r="H70" s="590" t="s">
        <v>23</v>
      </c>
      <c r="I70" s="461"/>
      <c r="J70" s="462"/>
      <c r="K70" s="462"/>
      <c r="L70" s="462"/>
      <c r="M70" s="461"/>
      <c r="N70" s="462"/>
      <c r="O70" s="463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</row>
    <row r="71" spans="1:256" s="33" customFormat="1" ht="16.5" customHeight="1" thickBot="1">
      <c r="A71" s="360"/>
      <c r="B71" s="824"/>
      <c r="C71" s="827"/>
      <c r="D71" s="830"/>
      <c r="E71" s="830"/>
      <c r="F71" s="833"/>
      <c r="G71" s="818"/>
      <c r="H71" s="591" t="s">
        <v>557</v>
      </c>
      <c r="I71" s="461">
        <v>200</v>
      </c>
      <c r="J71" s="462">
        <v>200</v>
      </c>
      <c r="K71" s="462">
        <v>200</v>
      </c>
      <c r="L71" s="462">
        <v>200</v>
      </c>
      <c r="M71" s="461">
        <v>200</v>
      </c>
      <c r="N71" s="462"/>
      <c r="O71" s="463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  <c r="IV71" s="18"/>
    </row>
    <row r="72" spans="1:256" s="33" customFormat="1" ht="15.75" customHeight="1">
      <c r="A72" s="360"/>
      <c r="B72" s="822">
        <v>14</v>
      </c>
      <c r="C72" s="825" t="s">
        <v>775</v>
      </c>
      <c r="D72" s="828">
        <v>2021</v>
      </c>
      <c r="E72" s="828">
        <v>2021</v>
      </c>
      <c r="F72" s="831">
        <v>480</v>
      </c>
      <c r="G72" s="816">
        <v>0</v>
      </c>
      <c r="H72" s="590" t="s">
        <v>82</v>
      </c>
      <c r="I72" s="461">
        <v>480</v>
      </c>
      <c r="J72" s="462">
        <v>200</v>
      </c>
      <c r="K72" s="462">
        <v>200</v>
      </c>
      <c r="L72" s="462">
        <v>480</v>
      </c>
      <c r="M72" s="461">
        <v>480</v>
      </c>
      <c r="N72" s="462"/>
      <c r="O72" s="463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  <c r="IV72" s="18"/>
    </row>
    <row r="73" spans="1:256" s="33" customFormat="1" ht="15.75" customHeight="1">
      <c r="A73" s="360"/>
      <c r="B73" s="823"/>
      <c r="C73" s="826"/>
      <c r="D73" s="829"/>
      <c r="E73" s="829"/>
      <c r="F73" s="832"/>
      <c r="G73" s="817"/>
      <c r="H73" s="590" t="s">
        <v>83</v>
      </c>
      <c r="I73" s="461"/>
      <c r="J73" s="462"/>
      <c r="K73" s="462"/>
      <c r="L73" s="462"/>
      <c r="M73" s="461"/>
      <c r="N73" s="462"/>
      <c r="O73" s="463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  <c r="IV73" s="18"/>
    </row>
    <row r="74" spans="1:256" s="33" customFormat="1" ht="15.75" customHeight="1">
      <c r="A74" s="360"/>
      <c r="B74" s="823"/>
      <c r="C74" s="826"/>
      <c r="D74" s="829"/>
      <c r="E74" s="829"/>
      <c r="F74" s="832"/>
      <c r="G74" s="817"/>
      <c r="H74" s="590" t="s">
        <v>694</v>
      </c>
      <c r="I74" s="461"/>
      <c r="J74" s="462"/>
      <c r="K74" s="462"/>
      <c r="L74" s="462"/>
      <c r="M74" s="461"/>
      <c r="N74" s="462"/>
      <c r="O74" s="463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  <c r="IV74" s="18"/>
    </row>
    <row r="75" spans="1:256" s="33" customFormat="1" ht="15.75" customHeight="1">
      <c r="A75" s="360"/>
      <c r="B75" s="823"/>
      <c r="C75" s="826"/>
      <c r="D75" s="829"/>
      <c r="E75" s="829"/>
      <c r="F75" s="832"/>
      <c r="G75" s="817"/>
      <c r="H75" s="590" t="s">
        <v>23</v>
      </c>
      <c r="I75" s="461"/>
      <c r="J75" s="462"/>
      <c r="K75" s="462"/>
      <c r="L75" s="462"/>
      <c r="M75" s="461"/>
      <c r="N75" s="462"/>
      <c r="O75" s="463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  <c r="IV75" s="18"/>
    </row>
    <row r="76" spans="1:256" s="33" customFormat="1" ht="15.75" customHeight="1" thickBot="1">
      <c r="A76" s="360"/>
      <c r="B76" s="824"/>
      <c r="C76" s="827"/>
      <c r="D76" s="830"/>
      <c r="E76" s="830"/>
      <c r="F76" s="833"/>
      <c r="G76" s="818"/>
      <c r="H76" s="591" t="s">
        <v>557</v>
      </c>
      <c r="I76" s="461">
        <v>480</v>
      </c>
      <c r="J76" s="462">
        <v>200</v>
      </c>
      <c r="K76" s="462">
        <v>200</v>
      </c>
      <c r="L76" s="462">
        <v>480</v>
      </c>
      <c r="M76" s="461">
        <v>480</v>
      </c>
      <c r="N76" s="462"/>
      <c r="O76" s="463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  <c r="IV76" s="18"/>
    </row>
    <row r="77" spans="1:256" s="33" customFormat="1" ht="15.75" customHeight="1">
      <c r="A77" s="361"/>
      <c r="B77" s="822">
        <v>15</v>
      </c>
      <c r="C77" s="825" t="s">
        <v>776</v>
      </c>
      <c r="D77" s="828">
        <v>2017</v>
      </c>
      <c r="E77" s="828">
        <v>2021</v>
      </c>
      <c r="F77" s="831">
        <v>534</v>
      </c>
      <c r="G77" s="816">
        <v>334</v>
      </c>
      <c r="H77" s="590" t="s">
        <v>82</v>
      </c>
      <c r="I77" s="461">
        <v>200</v>
      </c>
      <c r="J77" s="462">
        <v>0</v>
      </c>
      <c r="K77" s="462">
        <v>0</v>
      </c>
      <c r="L77" s="462">
        <v>200</v>
      </c>
      <c r="M77" s="461">
        <v>200</v>
      </c>
      <c r="N77" s="462"/>
      <c r="O77" s="463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  <c r="IV77" s="18"/>
    </row>
    <row r="78" spans="1:256" s="33" customFormat="1" ht="15.75" customHeight="1">
      <c r="A78" s="361"/>
      <c r="B78" s="823"/>
      <c r="C78" s="826"/>
      <c r="D78" s="829"/>
      <c r="E78" s="829"/>
      <c r="F78" s="832"/>
      <c r="G78" s="817"/>
      <c r="H78" s="590" t="s">
        <v>83</v>
      </c>
      <c r="I78" s="461"/>
      <c r="J78" s="462"/>
      <c r="K78" s="462"/>
      <c r="L78" s="462"/>
      <c r="M78" s="461"/>
      <c r="N78" s="462"/>
      <c r="O78" s="463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  <c r="IV78" s="18"/>
    </row>
    <row r="79" spans="1:256" s="33" customFormat="1" ht="15.75" customHeight="1">
      <c r="A79" s="361"/>
      <c r="B79" s="823"/>
      <c r="C79" s="826"/>
      <c r="D79" s="829"/>
      <c r="E79" s="829"/>
      <c r="F79" s="832"/>
      <c r="G79" s="817"/>
      <c r="H79" s="590" t="s">
        <v>694</v>
      </c>
      <c r="I79" s="461"/>
      <c r="J79" s="462"/>
      <c r="K79" s="462"/>
      <c r="L79" s="462"/>
      <c r="M79" s="461"/>
      <c r="N79" s="462"/>
      <c r="O79" s="463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  <c r="IV79" s="18"/>
    </row>
    <row r="80" spans="1:256" s="33" customFormat="1" ht="15.75" customHeight="1">
      <c r="A80" s="361"/>
      <c r="B80" s="823"/>
      <c r="C80" s="826"/>
      <c r="D80" s="829"/>
      <c r="E80" s="829"/>
      <c r="F80" s="832"/>
      <c r="G80" s="817"/>
      <c r="H80" s="590" t="s">
        <v>23</v>
      </c>
      <c r="I80" s="461"/>
      <c r="J80" s="462"/>
      <c r="K80" s="462"/>
      <c r="L80" s="462"/>
      <c r="M80" s="461"/>
      <c r="N80" s="462"/>
      <c r="O80" s="463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  <c r="IV80" s="18"/>
    </row>
    <row r="81" spans="1:256" s="33" customFormat="1" ht="31.5" customHeight="1" thickBot="1">
      <c r="A81" s="361"/>
      <c r="B81" s="824"/>
      <c r="C81" s="827"/>
      <c r="D81" s="830"/>
      <c r="E81" s="830"/>
      <c r="F81" s="833"/>
      <c r="G81" s="818"/>
      <c r="H81" s="591" t="s">
        <v>557</v>
      </c>
      <c r="I81" s="461">
        <v>200</v>
      </c>
      <c r="J81" s="462">
        <v>0</v>
      </c>
      <c r="K81" s="462">
        <v>0</v>
      </c>
      <c r="L81" s="462">
        <v>200</v>
      </c>
      <c r="M81" s="461">
        <v>200</v>
      </c>
      <c r="N81" s="462"/>
      <c r="O81" s="463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  <c r="IV81" s="18"/>
    </row>
    <row r="82" spans="1:256" s="33" customFormat="1" ht="15.75" customHeight="1">
      <c r="A82" s="361"/>
      <c r="B82" s="822">
        <v>16</v>
      </c>
      <c r="C82" s="825" t="s">
        <v>777</v>
      </c>
      <c r="D82" s="828">
        <v>2020</v>
      </c>
      <c r="E82" s="828">
        <v>2021</v>
      </c>
      <c r="F82" s="831">
        <v>1906</v>
      </c>
      <c r="G82" s="816">
        <v>126</v>
      </c>
      <c r="H82" s="590" t="s">
        <v>82</v>
      </c>
      <c r="I82" s="461">
        <v>1780</v>
      </c>
      <c r="J82" s="462">
        <v>0</v>
      </c>
      <c r="K82" s="462">
        <v>480</v>
      </c>
      <c r="L82" s="462">
        <v>1000</v>
      </c>
      <c r="M82" s="461">
        <v>1780</v>
      </c>
      <c r="N82" s="462"/>
      <c r="O82" s="463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  <c r="IV82" s="18"/>
    </row>
    <row r="83" spans="1:256" s="33" customFormat="1" ht="15.75" customHeight="1">
      <c r="A83" s="361"/>
      <c r="B83" s="823"/>
      <c r="C83" s="826"/>
      <c r="D83" s="829"/>
      <c r="E83" s="829"/>
      <c r="F83" s="832"/>
      <c r="G83" s="817"/>
      <c r="H83" s="590" t="s">
        <v>83</v>
      </c>
      <c r="I83" s="461"/>
      <c r="J83" s="462"/>
      <c r="K83" s="462"/>
      <c r="L83" s="462"/>
      <c r="M83" s="461"/>
      <c r="N83" s="462"/>
      <c r="O83" s="463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  <c r="IV83" s="18"/>
    </row>
    <row r="84" spans="1:256" s="33" customFormat="1" ht="15.75" customHeight="1">
      <c r="A84" s="361"/>
      <c r="B84" s="823"/>
      <c r="C84" s="826"/>
      <c r="D84" s="829"/>
      <c r="E84" s="829"/>
      <c r="F84" s="832"/>
      <c r="G84" s="817"/>
      <c r="H84" s="590" t="s">
        <v>694</v>
      </c>
      <c r="I84" s="461"/>
      <c r="J84" s="462"/>
      <c r="K84" s="462"/>
      <c r="L84" s="462"/>
      <c r="M84" s="461"/>
      <c r="N84" s="462"/>
      <c r="O84" s="463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  <c r="IV84" s="18"/>
    </row>
    <row r="85" spans="1:256" s="33" customFormat="1" ht="15.75" customHeight="1">
      <c r="A85" s="361"/>
      <c r="B85" s="823"/>
      <c r="C85" s="826"/>
      <c r="D85" s="829"/>
      <c r="E85" s="829"/>
      <c r="F85" s="832"/>
      <c r="G85" s="817"/>
      <c r="H85" s="590" t="s">
        <v>23</v>
      </c>
      <c r="I85" s="461"/>
      <c r="J85" s="462"/>
      <c r="K85" s="462"/>
      <c r="L85" s="462"/>
      <c r="M85" s="461"/>
      <c r="N85" s="462"/>
      <c r="O85" s="463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  <c r="IV85" s="18"/>
    </row>
    <row r="86" spans="1:256" s="33" customFormat="1" ht="33.75" customHeight="1" thickBot="1">
      <c r="A86" s="361"/>
      <c r="B86" s="824"/>
      <c r="C86" s="827"/>
      <c r="D86" s="830"/>
      <c r="E86" s="830"/>
      <c r="F86" s="833"/>
      <c r="G86" s="818"/>
      <c r="H86" s="591" t="s">
        <v>557</v>
      </c>
      <c r="I86" s="461">
        <v>1780</v>
      </c>
      <c r="J86" s="462">
        <v>0</v>
      </c>
      <c r="K86" s="462">
        <v>480</v>
      </c>
      <c r="L86" s="462">
        <v>1000</v>
      </c>
      <c r="M86" s="461">
        <v>1780</v>
      </c>
      <c r="N86" s="462"/>
      <c r="O86" s="463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  <c r="IV86" s="18"/>
    </row>
    <row r="87" spans="1:256" s="33" customFormat="1" ht="15.75" customHeight="1">
      <c r="A87" s="361"/>
      <c r="B87" s="822">
        <v>17</v>
      </c>
      <c r="C87" s="825" t="s">
        <v>857</v>
      </c>
      <c r="D87" s="828">
        <v>2021</v>
      </c>
      <c r="E87" s="828">
        <v>2021</v>
      </c>
      <c r="F87" s="831">
        <v>500</v>
      </c>
      <c r="G87" s="816">
        <v>0</v>
      </c>
      <c r="H87" s="592" t="s">
        <v>82</v>
      </c>
      <c r="I87" s="461">
        <v>500</v>
      </c>
      <c r="J87" s="462">
        <v>100</v>
      </c>
      <c r="K87" s="462">
        <v>250</v>
      </c>
      <c r="L87" s="462">
        <v>400</v>
      </c>
      <c r="M87" s="461">
        <v>500</v>
      </c>
      <c r="N87" s="462"/>
      <c r="O87" s="463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  <c r="IV87" s="18"/>
    </row>
    <row r="88" spans="1:256" s="33" customFormat="1" ht="15.75" customHeight="1">
      <c r="A88" s="361"/>
      <c r="B88" s="823"/>
      <c r="C88" s="826"/>
      <c r="D88" s="829"/>
      <c r="E88" s="829"/>
      <c r="F88" s="832"/>
      <c r="G88" s="817"/>
      <c r="H88" s="590" t="s">
        <v>83</v>
      </c>
      <c r="I88" s="457"/>
      <c r="J88" s="460"/>
      <c r="K88" s="460"/>
      <c r="L88" s="460"/>
      <c r="M88" s="457"/>
      <c r="N88" s="460"/>
      <c r="O88" s="464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  <c r="IV88" s="18"/>
    </row>
    <row r="89" spans="1:256" s="33" customFormat="1" ht="15.75" customHeight="1">
      <c r="A89" s="361"/>
      <c r="B89" s="823"/>
      <c r="C89" s="826"/>
      <c r="D89" s="829"/>
      <c r="E89" s="829"/>
      <c r="F89" s="832"/>
      <c r="G89" s="817"/>
      <c r="H89" s="590" t="s">
        <v>694</v>
      </c>
      <c r="I89" s="457"/>
      <c r="J89" s="460"/>
      <c r="K89" s="460"/>
      <c r="L89" s="465"/>
      <c r="M89" s="457"/>
      <c r="N89" s="465"/>
      <c r="O89" s="464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  <c r="IV89" s="18"/>
    </row>
    <row r="90" spans="1:256" s="33" customFormat="1" ht="15.75" customHeight="1">
      <c r="A90" s="361"/>
      <c r="B90" s="823"/>
      <c r="C90" s="826"/>
      <c r="D90" s="829"/>
      <c r="E90" s="829"/>
      <c r="F90" s="832"/>
      <c r="G90" s="817"/>
      <c r="H90" s="593" t="s">
        <v>23</v>
      </c>
      <c r="I90" s="579"/>
      <c r="J90" s="580"/>
      <c r="K90" s="580"/>
      <c r="L90" s="580"/>
      <c r="M90" s="579"/>
      <c r="N90" s="581"/>
      <c r="O90" s="582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  <c r="IV90" s="18"/>
    </row>
    <row r="91" spans="1:256" s="33" customFormat="1" ht="15.75" customHeight="1" thickBot="1">
      <c r="A91" s="361"/>
      <c r="B91" s="824"/>
      <c r="C91" s="827"/>
      <c r="D91" s="830"/>
      <c r="E91" s="830"/>
      <c r="F91" s="833"/>
      <c r="G91" s="818"/>
      <c r="H91" s="591" t="s">
        <v>557</v>
      </c>
      <c r="I91" s="457">
        <v>500</v>
      </c>
      <c r="J91" s="460">
        <v>100</v>
      </c>
      <c r="K91" s="460">
        <v>250</v>
      </c>
      <c r="L91" s="460">
        <v>400</v>
      </c>
      <c r="M91" s="457">
        <v>500</v>
      </c>
      <c r="N91" s="460"/>
      <c r="O91" s="464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  <c r="IV91" s="18"/>
    </row>
    <row r="92" spans="1:256" s="33" customFormat="1" ht="15.75" customHeight="1">
      <c r="A92" s="361"/>
      <c r="B92" s="822">
        <v>18</v>
      </c>
      <c r="C92" s="825" t="s">
        <v>824</v>
      </c>
      <c r="D92" s="828">
        <v>2020</v>
      </c>
      <c r="E92" s="828">
        <v>2021</v>
      </c>
      <c r="F92" s="831">
        <v>498</v>
      </c>
      <c r="G92" s="816">
        <v>0</v>
      </c>
      <c r="H92" s="590" t="s">
        <v>82</v>
      </c>
      <c r="I92" s="457">
        <v>498</v>
      </c>
      <c r="J92" s="457">
        <v>498</v>
      </c>
      <c r="K92" s="457">
        <v>498</v>
      </c>
      <c r="L92" s="462">
        <v>498</v>
      </c>
      <c r="M92" s="461">
        <v>498</v>
      </c>
      <c r="N92" s="460"/>
      <c r="O92" s="464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  <c r="IV92" s="18"/>
    </row>
    <row r="93" spans="1:256" s="33" customFormat="1" ht="15.75" customHeight="1">
      <c r="A93" s="361"/>
      <c r="B93" s="823"/>
      <c r="C93" s="826"/>
      <c r="D93" s="829"/>
      <c r="E93" s="829"/>
      <c r="F93" s="832"/>
      <c r="G93" s="817"/>
      <c r="H93" s="590" t="s">
        <v>83</v>
      </c>
      <c r="I93" s="457"/>
      <c r="J93" s="460"/>
      <c r="K93" s="460"/>
      <c r="L93" s="460"/>
      <c r="M93" s="457"/>
      <c r="N93" s="460"/>
      <c r="O93" s="464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</row>
    <row r="94" spans="1:256" s="33" customFormat="1" ht="15.75" customHeight="1">
      <c r="A94" s="361"/>
      <c r="B94" s="823"/>
      <c r="C94" s="826"/>
      <c r="D94" s="829"/>
      <c r="E94" s="829"/>
      <c r="F94" s="832"/>
      <c r="G94" s="817"/>
      <c r="H94" s="590" t="s">
        <v>694</v>
      </c>
      <c r="I94" s="457"/>
      <c r="J94" s="460"/>
      <c r="K94" s="460"/>
      <c r="L94" s="465"/>
      <c r="M94" s="457"/>
      <c r="N94" s="460"/>
      <c r="O94" s="464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  <c r="IV94" s="18"/>
    </row>
    <row r="95" spans="1:256" s="33" customFormat="1" ht="15.75" customHeight="1">
      <c r="A95" s="361"/>
      <c r="B95" s="823"/>
      <c r="C95" s="826"/>
      <c r="D95" s="829"/>
      <c r="E95" s="829"/>
      <c r="F95" s="832"/>
      <c r="G95" s="817"/>
      <c r="H95" s="590" t="s">
        <v>23</v>
      </c>
      <c r="I95" s="457"/>
      <c r="J95" s="460"/>
      <c r="K95" s="460"/>
      <c r="L95" s="460"/>
      <c r="M95" s="457"/>
      <c r="N95" s="460"/>
      <c r="O95" s="464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  <c r="IV95" s="18"/>
    </row>
    <row r="96" spans="1:256" s="33" customFormat="1" ht="28.5" customHeight="1" thickBot="1">
      <c r="A96" s="361"/>
      <c r="B96" s="824"/>
      <c r="C96" s="826"/>
      <c r="D96" s="829"/>
      <c r="E96" s="829"/>
      <c r="F96" s="832"/>
      <c r="G96" s="817"/>
      <c r="H96" s="591" t="s">
        <v>557</v>
      </c>
      <c r="I96" s="457">
        <v>498</v>
      </c>
      <c r="J96" s="457">
        <v>498</v>
      </c>
      <c r="K96" s="457">
        <v>498</v>
      </c>
      <c r="L96" s="457">
        <v>498</v>
      </c>
      <c r="M96" s="461">
        <v>498</v>
      </c>
      <c r="N96" s="460"/>
      <c r="O96" s="464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  <c r="IV96" s="18"/>
    </row>
    <row r="97" spans="1:256" s="33" customFormat="1" ht="15.75" customHeight="1">
      <c r="A97" s="361"/>
      <c r="B97" s="822">
        <v>19</v>
      </c>
      <c r="C97" s="825" t="s">
        <v>825</v>
      </c>
      <c r="D97" s="828">
        <v>2020</v>
      </c>
      <c r="E97" s="828">
        <v>2021</v>
      </c>
      <c r="F97" s="831">
        <v>990</v>
      </c>
      <c r="G97" s="819">
        <v>0</v>
      </c>
      <c r="H97" s="632" t="s">
        <v>82</v>
      </c>
      <c r="I97" s="457">
        <v>990</v>
      </c>
      <c r="J97" s="460">
        <v>990</v>
      </c>
      <c r="K97" s="460">
        <v>990</v>
      </c>
      <c r="L97" s="460">
        <v>990</v>
      </c>
      <c r="M97" s="461">
        <v>990</v>
      </c>
      <c r="N97" s="460"/>
      <c r="O97" s="464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  <c r="IV97" s="18"/>
    </row>
    <row r="98" spans="1:256" s="33" customFormat="1" ht="15.75" customHeight="1">
      <c r="A98" s="361"/>
      <c r="B98" s="823"/>
      <c r="C98" s="826"/>
      <c r="D98" s="829"/>
      <c r="E98" s="829"/>
      <c r="F98" s="832"/>
      <c r="G98" s="820"/>
      <c r="H98" s="632" t="s">
        <v>83</v>
      </c>
      <c r="I98" s="457"/>
      <c r="J98" s="460"/>
      <c r="K98" s="460"/>
      <c r="L98" s="460"/>
      <c r="M98" s="457"/>
      <c r="N98" s="460"/>
      <c r="O98" s="464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  <c r="IV98" s="18"/>
    </row>
    <row r="99" spans="1:256" s="33" customFormat="1" ht="15.75" customHeight="1">
      <c r="A99" s="361"/>
      <c r="B99" s="823"/>
      <c r="C99" s="826"/>
      <c r="D99" s="829"/>
      <c r="E99" s="829"/>
      <c r="F99" s="832"/>
      <c r="G99" s="820"/>
      <c r="H99" s="632" t="s">
        <v>694</v>
      </c>
      <c r="I99" s="457"/>
      <c r="J99" s="460"/>
      <c r="K99" s="460"/>
      <c r="L99" s="465"/>
      <c r="M99" s="457"/>
      <c r="N99" s="460"/>
      <c r="O99" s="464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  <c r="IV99" s="18"/>
    </row>
    <row r="100" spans="1:256" s="33" customFormat="1" ht="15.75" customHeight="1">
      <c r="A100" s="361"/>
      <c r="B100" s="823"/>
      <c r="C100" s="826"/>
      <c r="D100" s="829"/>
      <c r="E100" s="829"/>
      <c r="F100" s="832"/>
      <c r="G100" s="820"/>
      <c r="H100" s="632" t="s">
        <v>23</v>
      </c>
      <c r="I100" s="457"/>
      <c r="J100" s="460"/>
      <c r="K100" s="460"/>
      <c r="L100" s="460"/>
      <c r="M100" s="457"/>
      <c r="N100" s="460"/>
      <c r="O100" s="464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  <c r="IV100" s="18"/>
    </row>
    <row r="101" spans="1:256" s="33" customFormat="1" ht="15.75" customHeight="1" thickBot="1">
      <c r="A101" s="361"/>
      <c r="B101" s="824"/>
      <c r="C101" s="827"/>
      <c r="D101" s="830"/>
      <c r="E101" s="830"/>
      <c r="F101" s="833"/>
      <c r="G101" s="821"/>
      <c r="H101" s="633" t="s">
        <v>557</v>
      </c>
      <c r="I101" s="457">
        <v>990</v>
      </c>
      <c r="J101" s="460">
        <v>990</v>
      </c>
      <c r="K101" s="460">
        <v>990</v>
      </c>
      <c r="L101" s="460">
        <v>990</v>
      </c>
      <c r="M101" s="457">
        <v>990</v>
      </c>
      <c r="N101" s="460"/>
      <c r="O101" s="45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  <c r="IV101" s="18"/>
    </row>
    <row r="102" spans="1:256" s="33" customFormat="1" ht="21" customHeight="1">
      <c r="A102" s="361"/>
      <c r="B102" s="822">
        <v>20</v>
      </c>
      <c r="C102" s="825" t="s">
        <v>826</v>
      </c>
      <c r="D102" s="828">
        <v>2020</v>
      </c>
      <c r="E102" s="828">
        <v>2021</v>
      </c>
      <c r="F102" s="831">
        <v>7000</v>
      </c>
      <c r="G102" s="819">
        <v>0</v>
      </c>
      <c r="H102" s="632" t="s">
        <v>82</v>
      </c>
      <c r="I102" s="457">
        <v>7000</v>
      </c>
      <c r="J102" s="457">
        <v>7000</v>
      </c>
      <c r="K102" s="457">
        <v>7000</v>
      </c>
      <c r="L102" s="457">
        <v>7000</v>
      </c>
      <c r="M102" s="457">
        <v>7000</v>
      </c>
      <c r="N102" s="460"/>
      <c r="O102" s="45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</row>
    <row r="103" spans="1:256" s="447" customFormat="1" ht="16.5" customHeight="1">
      <c r="A103" s="445"/>
      <c r="B103" s="823"/>
      <c r="C103" s="826"/>
      <c r="D103" s="829"/>
      <c r="E103" s="829"/>
      <c r="F103" s="832"/>
      <c r="G103" s="820"/>
      <c r="H103" s="632" t="s">
        <v>83</v>
      </c>
      <c r="I103" s="457"/>
      <c r="J103" s="460"/>
      <c r="K103" s="460"/>
      <c r="L103" s="460"/>
      <c r="M103" s="457"/>
      <c r="N103" s="460"/>
      <c r="O103" s="458"/>
      <c r="P103" s="446"/>
      <c r="Q103" s="446"/>
      <c r="R103" s="446"/>
      <c r="S103" s="446"/>
      <c r="T103" s="446"/>
      <c r="U103" s="446"/>
      <c r="V103" s="446"/>
      <c r="W103" s="446"/>
      <c r="X103" s="446"/>
      <c r="Y103" s="446"/>
      <c r="Z103" s="446"/>
      <c r="AA103" s="446"/>
      <c r="AB103" s="446"/>
      <c r="AC103" s="446"/>
      <c r="AD103" s="446"/>
      <c r="AE103" s="446"/>
      <c r="AF103" s="446"/>
      <c r="AG103" s="446"/>
      <c r="AH103" s="446"/>
      <c r="AI103" s="446"/>
      <c r="AJ103" s="446"/>
      <c r="AK103" s="446"/>
      <c r="AL103" s="446"/>
      <c r="AM103" s="446"/>
      <c r="AN103" s="446"/>
      <c r="AO103" s="446"/>
      <c r="AP103" s="446"/>
      <c r="AQ103" s="446"/>
      <c r="AR103" s="446"/>
      <c r="AS103" s="446"/>
      <c r="AT103" s="446"/>
      <c r="AU103" s="446"/>
      <c r="AV103" s="446"/>
      <c r="AW103" s="446"/>
      <c r="AX103" s="446"/>
      <c r="AY103" s="446"/>
      <c r="AZ103" s="446"/>
      <c r="BA103" s="446"/>
      <c r="BB103" s="446"/>
      <c r="BC103" s="446"/>
      <c r="BD103" s="446"/>
      <c r="BE103" s="446"/>
      <c r="BF103" s="446"/>
      <c r="BG103" s="446"/>
      <c r="BH103" s="446"/>
      <c r="BI103" s="446"/>
      <c r="BJ103" s="446"/>
      <c r="BK103" s="446"/>
      <c r="BL103" s="446"/>
      <c r="BM103" s="446"/>
      <c r="BN103" s="446"/>
      <c r="BO103" s="446"/>
      <c r="BP103" s="446"/>
      <c r="BQ103" s="446"/>
      <c r="BR103" s="446"/>
      <c r="BS103" s="446"/>
      <c r="BT103" s="446"/>
      <c r="BU103" s="446"/>
      <c r="BV103" s="446"/>
      <c r="BW103" s="446"/>
      <c r="BX103" s="446"/>
      <c r="BY103" s="446"/>
      <c r="BZ103" s="446"/>
      <c r="CA103" s="446"/>
      <c r="CB103" s="446"/>
      <c r="CC103" s="446"/>
      <c r="CD103" s="446"/>
      <c r="CE103" s="446"/>
      <c r="CF103" s="446"/>
      <c r="CG103" s="446"/>
      <c r="CH103" s="446"/>
      <c r="CI103" s="446"/>
      <c r="CJ103" s="446"/>
      <c r="CK103" s="446"/>
      <c r="CL103" s="446"/>
      <c r="CM103" s="446"/>
      <c r="CN103" s="446"/>
      <c r="CO103" s="446"/>
      <c r="CP103" s="446"/>
      <c r="CQ103" s="446"/>
      <c r="CR103" s="446"/>
      <c r="CS103" s="446"/>
      <c r="CT103" s="446"/>
      <c r="CU103" s="446"/>
      <c r="CV103" s="446"/>
      <c r="CW103" s="446"/>
      <c r="CX103" s="446"/>
      <c r="CY103" s="446"/>
      <c r="CZ103" s="446"/>
      <c r="DA103" s="446"/>
      <c r="DB103" s="446"/>
      <c r="DC103" s="446"/>
      <c r="DD103" s="446"/>
      <c r="DE103" s="446"/>
      <c r="DF103" s="446"/>
      <c r="DG103" s="446"/>
      <c r="DH103" s="446"/>
      <c r="DI103" s="446"/>
      <c r="DJ103" s="446"/>
      <c r="DK103" s="446"/>
      <c r="DL103" s="446"/>
      <c r="DM103" s="446"/>
      <c r="DN103" s="446"/>
      <c r="DO103" s="446"/>
      <c r="DP103" s="446"/>
      <c r="DQ103" s="446"/>
      <c r="DR103" s="446"/>
      <c r="DS103" s="446"/>
      <c r="DT103" s="446"/>
      <c r="DU103" s="446"/>
      <c r="DV103" s="446"/>
      <c r="DW103" s="446"/>
      <c r="DX103" s="446"/>
      <c r="DY103" s="446"/>
      <c r="DZ103" s="446"/>
      <c r="EA103" s="446"/>
      <c r="EB103" s="446"/>
      <c r="EC103" s="446"/>
      <c r="ED103" s="446"/>
      <c r="EE103" s="446"/>
      <c r="EF103" s="446"/>
      <c r="EG103" s="446"/>
      <c r="EH103" s="446"/>
      <c r="EI103" s="446"/>
      <c r="EJ103" s="446"/>
      <c r="EK103" s="446"/>
      <c r="EL103" s="446"/>
      <c r="EM103" s="446"/>
      <c r="EN103" s="446"/>
      <c r="EO103" s="446"/>
      <c r="EP103" s="446"/>
      <c r="EQ103" s="446"/>
      <c r="ER103" s="446"/>
      <c r="ES103" s="446"/>
      <c r="ET103" s="446"/>
      <c r="EU103" s="446"/>
      <c r="EV103" s="446"/>
      <c r="EW103" s="446"/>
      <c r="EX103" s="446"/>
      <c r="EY103" s="446"/>
      <c r="EZ103" s="446"/>
      <c r="FA103" s="446"/>
      <c r="FB103" s="446"/>
      <c r="FC103" s="446"/>
      <c r="FD103" s="446"/>
      <c r="FE103" s="446"/>
      <c r="FF103" s="446"/>
      <c r="FG103" s="446"/>
      <c r="FH103" s="446"/>
      <c r="FI103" s="446"/>
      <c r="FJ103" s="446"/>
      <c r="FK103" s="446"/>
      <c r="FL103" s="446"/>
      <c r="FM103" s="446"/>
      <c r="FN103" s="446"/>
      <c r="FO103" s="446"/>
      <c r="FP103" s="446"/>
      <c r="FQ103" s="446"/>
      <c r="FR103" s="446"/>
      <c r="FS103" s="446"/>
      <c r="FT103" s="446"/>
      <c r="FU103" s="446"/>
      <c r="FV103" s="446"/>
      <c r="FW103" s="446"/>
      <c r="FX103" s="446"/>
      <c r="FY103" s="446"/>
      <c r="FZ103" s="446"/>
      <c r="GA103" s="446"/>
      <c r="GB103" s="446"/>
      <c r="GC103" s="446"/>
      <c r="GD103" s="446"/>
      <c r="GE103" s="446"/>
      <c r="GF103" s="446"/>
      <c r="GG103" s="446"/>
      <c r="GH103" s="446"/>
      <c r="GI103" s="446"/>
      <c r="GJ103" s="446"/>
      <c r="GK103" s="446"/>
      <c r="GL103" s="446"/>
      <c r="GM103" s="446"/>
      <c r="GN103" s="446"/>
      <c r="GO103" s="446"/>
      <c r="GP103" s="446"/>
      <c r="GQ103" s="446"/>
      <c r="GR103" s="446"/>
      <c r="GS103" s="446"/>
      <c r="GT103" s="446"/>
      <c r="GU103" s="446"/>
      <c r="GV103" s="446"/>
      <c r="GW103" s="446"/>
      <c r="GX103" s="446"/>
      <c r="GY103" s="446"/>
      <c r="GZ103" s="446"/>
      <c r="HA103" s="446"/>
      <c r="HB103" s="446"/>
      <c r="HC103" s="446"/>
      <c r="HD103" s="446"/>
      <c r="HE103" s="446"/>
      <c r="HF103" s="446"/>
      <c r="HG103" s="446"/>
      <c r="HH103" s="446"/>
      <c r="HI103" s="446"/>
      <c r="HJ103" s="446"/>
      <c r="HK103" s="446"/>
      <c r="HL103" s="446"/>
      <c r="HM103" s="446"/>
      <c r="HN103" s="446"/>
      <c r="HO103" s="446"/>
      <c r="HP103" s="446"/>
      <c r="HQ103" s="446"/>
      <c r="HR103" s="446"/>
      <c r="HS103" s="446"/>
      <c r="HT103" s="446"/>
      <c r="HU103" s="446"/>
      <c r="HV103" s="446"/>
      <c r="HW103" s="446"/>
      <c r="HX103" s="446"/>
      <c r="HY103" s="446"/>
      <c r="HZ103" s="446"/>
      <c r="IA103" s="446"/>
      <c r="IB103" s="446"/>
      <c r="IC103" s="446"/>
      <c r="ID103" s="446"/>
      <c r="IE103" s="446"/>
      <c r="IF103" s="446"/>
      <c r="IG103" s="446"/>
      <c r="IH103" s="446"/>
      <c r="II103" s="446"/>
      <c r="IJ103" s="446"/>
      <c r="IK103" s="446"/>
      <c r="IL103" s="446"/>
      <c r="IM103" s="446"/>
      <c r="IN103" s="446"/>
      <c r="IO103" s="446"/>
      <c r="IP103" s="446"/>
      <c r="IQ103" s="446"/>
      <c r="IR103" s="446"/>
      <c r="IS103" s="446"/>
      <c r="IT103" s="446"/>
      <c r="IU103" s="446"/>
      <c r="IV103" s="446"/>
    </row>
    <row r="104" spans="1:256" s="33" customFormat="1" ht="18.75" customHeight="1">
      <c r="A104" s="361"/>
      <c r="B104" s="823"/>
      <c r="C104" s="826"/>
      <c r="D104" s="829"/>
      <c r="E104" s="829"/>
      <c r="F104" s="832"/>
      <c r="G104" s="820"/>
      <c r="H104" s="632" t="s">
        <v>694</v>
      </c>
      <c r="I104" s="457"/>
      <c r="J104" s="460"/>
      <c r="K104" s="460"/>
      <c r="L104" s="460"/>
      <c r="M104" s="457"/>
      <c r="N104" s="460"/>
      <c r="O104" s="45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  <c r="IV104" s="18"/>
    </row>
    <row r="105" spans="1:256" s="33" customFormat="1" ht="15" customHeight="1">
      <c r="A105" s="361"/>
      <c r="B105" s="823"/>
      <c r="C105" s="826"/>
      <c r="D105" s="829"/>
      <c r="E105" s="829"/>
      <c r="F105" s="832"/>
      <c r="G105" s="820"/>
      <c r="H105" s="632" t="s">
        <v>23</v>
      </c>
      <c r="I105" s="457"/>
      <c r="J105" s="460"/>
      <c r="K105" s="460"/>
      <c r="L105" s="460"/>
      <c r="M105" s="457"/>
      <c r="N105" s="460"/>
      <c r="O105" s="45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  <c r="IV105" s="18"/>
    </row>
    <row r="106" spans="1:15" ht="15" customHeight="1" thickBot="1">
      <c r="A106" s="361"/>
      <c r="B106" s="824"/>
      <c r="C106" s="827"/>
      <c r="D106" s="830"/>
      <c r="E106" s="830"/>
      <c r="F106" s="833"/>
      <c r="G106" s="821"/>
      <c r="H106" s="633" t="s">
        <v>557</v>
      </c>
      <c r="I106" s="457">
        <v>7000</v>
      </c>
      <c r="J106" s="457">
        <v>7000</v>
      </c>
      <c r="K106" s="457">
        <v>7000</v>
      </c>
      <c r="L106" s="457">
        <v>7000</v>
      </c>
      <c r="M106" s="457">
        <v>7000</v>
      </c>
      <c r="N106" s="460"/>
      <c r="O106" s="458"/>
    </row>
    <row r="107" spans="1:15" ht="15" customHeight="1">
      <c r="A107" s="361"/>
      <c r="B107" s="822">
        <v>21</v>
      </c>
      <c r="C107" s="825" t="s">
        <v>890</v>
      </c>
      <c r="D107" s="828">
        <v>2021</v>
      </c>
      <c r="E107" s="828">
        <v>2021</v>
      </c>
      <c r="F107" s="831">
        <v>2000</v>
      </c>
      <c r="G107" s="819">
        <v>0</v>
      </c>
      <c r="H107" s="592" t="s">
        <v>82</v>
      </c>
      <c r="I107" s="466">
        <v>2000</v>
      </c>
      <c r="J107" s="466">
        <v>0</v>
      </c>
      <c r="K107" s="466">
        <v>2000</v>
      </c>
      <c r="L107" s="466">
        <v>2000</v>
      </c>
      <c r="M107" s="466">
        <v>2000</v>
      </c>
      <c r="N107" s="467"/>
      <c r="O107" s="630"/>
    </row>
    <row r="108" spans="1:15" ht="15" customHeight="1">
      <c r="A108" s="361"/>
      <c r="B108" s="823"/>
      <c r="C108" s="826"/>
      <c r="D108" s="829"/>
      <c r="E108" s="829"/>
      <c r="F108" s="832"/>
      <c r="G108" s="820"/>
      <c r="H108" s="590" t="s">
        <v>83</v>
      </c>
      <c r="I108" s="579"/>
      <c r="J108" s="579"/>
      <c r="K108" s="579"/>
      <c r="L108" s="579"/>
      <c r="M108" s="457"/>
      <c r="N108" s="580"/>
      <c r="O108" s="582"/>
    </row>
    <row r="109" spans="1:15" ht="15" customHeight="1">
      <c r="A109" s="361"/>
      <c r="B109" s="823"/>
      <c r="C109" s="826"/>
      <c r="D109" s="829"/>
      <c r="E109" s="829"/>
      <c r="F109" s="832"/>
      <c r="G109" s="820"/>
      <c r="H109" s="590" t="s">
        <v>694</v>
      </c>
      <c r="I109" s="579"/>
      <c r="J109" s="579"/>
      <c r="K109" s="579"/>
      <c r="L109" s="579"/>
      <c r="M109" s="457"/>
      <c r="N109" s="580"/>
      <c r="O109" s="582"/>
    </row>
    <row r="110" spans="1:15" ht="15" customHeight="1">
      <c r="A110" s="361"/>
      <c r="B110" s="823"/>
      <c r="C110" s="826"/>
      <c r="D110" s="829"/>
      <c r="E110" s="829"/>
      <c r="F110" s="832"/>
      <c r="G110" s="820"/>
      <c r="H110" s="590" t="s">
        <v>23</v>
      </c>
      <c r="I110" s="579"/>
      <c r="J110" s="579"/>
      <c r="K110" s="579"/>
      <c r="L110" s="579"/>
      <c r="M110" s="457"/>
      <c r="N110" s="580"/>
      <c r="O110" s="582"/>
    </row>
    <row r="111" spans="1:15" ht="15" customHeight="1" thickBot="1">
      <c r="A111" s="361"/>
      <c r="B111" s="824"/>
      <c r="C111" s="827"/>
      <c r="D111" s="830"/>
      <c r="E111" s="830"/>
      <c r="F111" s="833"/>
      <c r="G111" s="818"/>
      <c r="H111" s="631" t="s">
        <v>557</v>
      </c>
      <c r="I111" s="579">
        <v>2000</v>
      </c>
      <c r="J111" s="579">
        <v>0</v>
      </c>
      <c r="K111" s="579">
        <v>2000</v>
      </c>
      <c r="L111" s="579">
        <v>2000</v>
      </c>
      <c r="M111" s="579">
        <v>2000</v>
      </c>
      <c r="N111" s="580"/>
      <c r="O111" s="582"/>
    </row>
    <row r="112" spans="1:15" ht="15" customHeight="1">
      <c r="A112" s="361"/>
      <c r="B112" s="822">
        <v>22</v>
      </c>
      <c r="C112" s="834" t="s">
        <v>898</v>
      </c>
      <c r="D112" s="813">
        <v>2021</v>
      </c>
      <c r="E112" s="813">
        <v>2021</v>
      </c>
      <c r="F112" s="816">
        <v>3500</v>
      </c>
      <c r="G112" s="819">
        <v>0</v>
      </c>
      <c r="H112" s="592" t="s">
        <v>82</v>
      </c>
      <c r="I112" s="579">
        <v>3500</v>
      </c>
      <c r="J112" s="579">
        <v>0</v>
      </c>
      <c r="K112" s="579">
        <v>3500</v>
      </c>
      <c r="L112" s="579">
        <v>3500</v>
      </c>
      <c r="M112" s="579">
        <v>3500</v>
      </c>
      <c r="N112" s="580"/>
      <c r="O112" s="582"/>
    </row>
    <row r="113" spans="1:15" ht="15" customHeight="1">
      <c r="A113" s="361"/>
      <c r="B113" s="823"/>
      <c r="C113" s="835"/>
      <c r="D113" s="814"/>
      <c r="E113" s="814"/>
      <c r="F113" s="817"/>
      <c r="G113" s="820"/>
      <c r="H113" s="590" t="s">
        <v>83</v>
      </c>
      <c r="I113" s="579"/>
      <c r="J113" s="579"/>
      <c r="K113" s="579"/>
      <c r="L113" s="579"/>
      <c r="M113" s="579"/>
      <c r="N113" s="580"/>
      <c r="O113" s="582"/>
    </row>
    <row r="114" spans="1:15" ht="15" customHeight="1">
      <c r="A114" s="361"/>
      <c r="B114" s="823"/>
      <c r="C114" s="835"/>
      <c r="D114" s="814"/>
      <c r="E114" s="814"/>
      <c r="F114" s="817"/>
      <c r="G114" s="820"/>
      <c r="H114" s="590" t="s">
        <v>694</v>
      </c>
      <c r="I114" s="579"/>
      <c r="J114" s="579"/>
      <c r="K114" s="579"/>
      <c r="L114" s="579"/>
      <c r="M114" s="579"/>
      <c r="N114" s="580"/>
      <c r="O114" s="582"/>
    </row>
    <row r="115" spans="1:15" ht="15" customHeight="1">
      <c r="A115" s="361"/>
      <c r="B115" s="823"/>
      <c r="C115" s="835"/>
      <c r="D115" s="814"/>
      <c r="E115" s="814"/>
      <c r="F115" s="817"/>
      <c r="G115" s="820"/>
      <c r="H115" s="590" t="s">
        <v>23</v>
      </c>
      <c r="I115" s="579"/>
      <c r="J115" s="579"/>
      <c r="K115" s="579"/>
      <c r="L115" s="579"/>
      <c r="M115" s="579"/>
      <c r="N115" s="580"/>
      <c r="O115" s="582"/>
    </row>
    <row r="116" spans="1:15" ht="15" customHeight="1" thickBot="1">
      <c r="A116" s="361"/>
      <c r="B116" s="824"/>
      <c r="C116" s="836"/>
      <c r="D116" s="815"/>
      <c r="E116" s="815"/>
      <c r="F116" s="818"/>
      <c r="G116" s="821"/>
      <c r="H116" s="631" t="s">
        <v>557</v>
      </c>
      <c r="I116" s="579">
        <v>3500</v>
      </c>
      <c r="J116" s="579">
        <v>0</v>
      </c>
      <c r="K116" s="579">
        <v>3500</v>
      </c>
      <c r="L116" s="579">
        <v>3500</v>
      </c>
      <c r="M116" s="579">
        <v>3500</v>
      </c>
      <c r="N116" s="580"/>
      <c r="O116" s="582"/>
    </row>
    <row r="117" spans="1:15" ht="15" customHeight="1">
      <c r="A117" s="361"/>
      <c r="B117" s="822">
        <v>23</v>
      </c>
      <c r="C117" s="825" t="s">
        <v>891</v>
      </c>
      <c r="D117" s="828">
        <v>2021</v>
      </c>
      <c r="E117" s="828">
        <v>2021</v>
      </c>
      <c r="F117" s="831">
        <v>990</v>
      </c>
      <c r="G117" s="819">
        <v>0</v>
      </c>
      <c r="H117" s="632" t="s">
        <v>82</v>
      </c>
      <c r="I117" s="579">
        <v>990</v>
      </c>
      <c r="J117" s="579">
        <v>0</v>
      </c>
      <c r="K117" s="579">
        <v>990</v>
      </c>
      <c r="L117" s="579">
        <v>990</v>
      </c>
      <c r="M117" s="579">
        <v>990</v>
      </c>
      <c r="N117" s="580"/>
      <c r="O117" s="582"/>
    </row>
    <row r="118" spans="1:15" ht="15" customHeight="1">
      <c r="A118" s="361"/>
      <c r="B118" s="823"/>
      <c r="C118" s="826"/>
      <c r="D118" s="829"/>
      <c r="E118" s="829"/>
      <c r="F118" s="832"/>
      <c r="G118" s="820"/>
      <c r="H118" s="632" t="s">
        <v>83</v>
      </c>
      <c r="I118" s="579"/>
      <c r="J118" s="579"/>
      <c r="K118" s="579"/>
      <c r="L118" s="579"/>
      <c r="M118" s="579"/>
      <c r="N118" s="580"/>
      <c r="O118" s="582"/>
    </row>
    <row r="119" spans="1:15" ht="15" customHeight="1">
      <c r="A119" s="361"/>
      <c r="B119" s="823"/>
      <c r="C119" s="826"/>
      <c r="D119" s="829"/>
      <c r="E119" s="829"/>
      <c r="F119" s="832"/>
      <c r="G119" s="820"/>
      <c r="H119" s="632" t="s">
        <v>694</v>
      </c>
      <c r="I119" s="579"/>
      <c r="J119" s="579"/>
      <c r="K119" s="579"/>
      <c r="L119" s="579"/>
      <c r="M119" s="579"/>
      <c r="N119" s="580"/>
      <c r="O119" s="582"/>
    </row>
    <row r="120" spans="1:15" ht="15" customHeight="1">
      <c r="A120" s="361"/>
      <c r="B120" s="823"/>
      <c r="C120" s="826"/>
      <c r="D120" s="829"/>
      <c r="E120" s="829"/>
      <c r="F120" s="832"/>
      <c r="G120" s="820"/>
      <c r="H120" s="632" t="s">
        <v>23</v>
      </c>
      <c r="I120" s="579"/>
      <c r="J120" s="579"/>
      <c r="K120" s="579"/>
      <c r="L120" s="579"/>
      <c r="M120" s="579"/>
      <c r="N120" s="580"/>
      <c r="O120" s="582"/>
    </row>
    <row r="121" spans="1:15" ht="15" customHeight="1" thickBot="1">
      <c r="A121" s="361"/>
      <c r="B121" s="824"/>
      <c r="C121" s="827"/>
      <c r="D121" s="830"/>
      <c r="E121" s="830"/>
      <c r="F121" s="833"/>
      <c r="G121" s="821"/>
      <c r="H121" s="633" t="s">
        <v>557</v>
      </c>
      <c r="I121" s="579">
        <v>990</v>
      </c>
      <c r="J121" s="579">
        <v>0</v>
      </c>
      <c r="K121" s="579">
        <v>990</v>
      </c>
      <c r="L121" s="579">
        <v>990</v>
      </c>
      <c r="M121" s="579">
        <v>990</v>
      </c>
      <c r="N121" s="580"/>
      <c r="O121" s="582"/>
    </row>
    <row r="122" spans="1:15" ht="15" customHeight="1">
      <c r="A122" s="361"/>
      <c r="B122" s="822">
        <v>24</v>
      </c>
      <c r="C122" s="825" t="s">
        <v>892</v>
      </c>
      <c r="D122" s="828">
        <v>2021</v>
      </c>
      <c r="E122" s="828">
        <v>2021</v>
      </c>
      <c r="F122" s="831">
        <v>4000</v>
      </c>
      <c r="G122" s="819">
        <v>0</v>
      </c>
      <c r="H122" s="632" t="s">
        <v>82</v>
      </c>
      <c r="I122" s="579">
        <v>4000</v>
      </c>
      <c r="J122" s="579">
        <v>0</v>
      </c>
      <c r="K122" s="579">
        <v>4000</v>
      </c>
      <c r="L122" s="579">
        <v>4000</v>
      </c>
      <c r="M122" s="579">
        <v>4000</v>
      </c>
      <c r="N122" s="580"/>
      <c r="O122" s="582"/>
    </row>
    <row r="123" spans="1:15" ht="15" customHeight="1">
      <c r="A123" s="361"/>
      <c r="B123" s="823"/>
      <c r="C123" s="826"/>
      <c r="D123" s="829"/>
      <c r="E123" s="829"/>
      <c r="F123" s="832"/>
      <c r="G123" s="820"/>
      <c r="H123" s="632" t="s">
        <v>83</v>
      </c>
      <c r="I123" s="579"/>
      <c r="J123" s="579"/>
      <c r="K123" s="579"/>
      <c r="L123" s="579"/>
      <c r="M123" s="579"/>
      <c r="N123" s="580"/>
      <c r="O123" s="582"/>
    </row>
    <row r="124" spans="1:15" ht="15" customHeight="1">
      <c r="A124" s="361"/>
      <c r="B124" s="823"/>
      <c r="C124" s="826"/>
      <c r="D124" s="829"/>
      <c r="E124" s="829"/>
      <c r="F124" s="832"/>
      <c r="G124" s="820"/>
      <c r="H124" s="632" t="s">
        <v>694</v>
      </c>
      <c r="I124" s="579"/>
      <c r="J124" s="579"/>
      <c r="K124" s="579"/>
      <c r="L124" s="579"/>
      <c r="M124" s="579"/>
      <c r="N124" s="580"/>
      <c r="O124" s="582"/>
    </row>
    <row r="125" spans="1:15" ht="15" customHeight="1">
      <c r="A125" s="361"/>
      <c r="B125" s="823"/>
      <c r="C125" s="826"/>
      <c r="D125" s="829"/>
      <c r="E125" s="829"/>
      <c r="F125" s="832"/>
      <c r="G125" s="820"/>
      <c r="H125" s="632" t="s">
        <v>23</v>
      </c>
      <c r="I125" s="579"/>
      <c r="J125" s="579"/>
      <c r="K125" s="579"/>
      <c r="L125" s="579"/>
      <c r="M125" s="579"/>
      <c r="N125" s="580"/>
      <c r="O125" s="582"/>
    </row>
    <row r="126" spans="1:15" ht="15" customHeight="1" thickBot="1">
      <c r="A126" s="361"/>
      <c r="B126" s="824"/>
      <c r="C126" s="827"/>
      <c r="D126" s="830"/>
      <c r="E126" s="830"/>
      <c r="F126" s="833"/>
      <c r="G126" s="821"/>
      <c r="H126" s="633" t="s">
        <v>557</v>
      </c>
      <c r="I126" s="579">
        <v>4000</v>
      </c>
      <c r="J126" s="579">
        <v>0</v>
      </c>
      <c r="K126" s="579">
        <v>4000</v>
      </c>
      <c r="L126" s="579">
        <v>4000</v>
      </c>
      <c r="M126" s="579">
        <v>4000</v>
      </c>
      <c r="N126" s="580"/>
      <c r="O126" s="582"/>
    </row>
    <row r="127" spans="1:15" ht="15" customHeight="1">
      <c r="A127" s="361"/>
      <c r="B127" s="822">
        <v>25</v>
      </c>
      <c r="C127" s="825" t="s">
        <v>893</v>
      </c>
      <c r="D127" s="828">
        <v>2021</v>
      </c>
      <c r="E127" s="828">
        <v>2021</v>
      </c>
      <c r="F127" s="831">
        <v>2000</v>
      </c>
      <c r="G127" s="819">
        <v>0</v>
      </c>
      <c r="H127" s="632" t="s">
        <v>82</v>
      </c>
      <c r="I127" s="579">
        <v>2000</v>
      </c>
      <c r="J127" s="579">
        <v>0</v>
      </c>
      <c r="K127" s="579">
        <v>2000</v>
      </c>
      <c r="L127" s="579">
        <v>2000</v>
      </c>
      <c r="M127" s="579">
        <v>2000</v>
      </c>
      <c r="N127" s="580"/>
      <c r="O127" s="582"/>
    </row>
    <row r="128" spans="1:15" ht="15" customHeight="1">
      <c r="A128" s="361"/>
      <c r="B128" s="823"/>
      <c r="C128" s="826"/>
      <c r="D128" s="829"/>
      <c r="E128" s="829"/>
      <c r="F128" s="832"/>
      <c r="G128" s="820"/>
      <c r="H128" s="632" t="s">
        <v>83</v>
      </c>
      <c r="I128" s="579"/>
      <c r="J128" s="579"/>
      <c r="K128" s="579"/>
      <c r="L128" s="579"/>
      <c r="M128" s="579"/>
      <c r="N128" s="580"/>
      <c r="O128" s="582"/>
    </row>
    <row r="129" spans="1:15" ht="15" customHeight="1">
      <c r="A129" s="361"/>
      <c r="B129" s="823"/>
      <c r="C129" s="826"/>
      <c r="D129" s="829"/>
      <c r="E129" s="829"/>
      <c r="F129" s="832"/>
      <c r="G129" s="820"/>
      <c r="H129" s="632" t="s">
        <v>694</v>
      </c>
      <c r="I129" s="579"/>
      <c r="J129" s="579"/>
      <c r="K129" s="579"/>
      <c r="L129" s="579"/>
      <c r="M129" s="579"/>
      <c r="N129" s="580"/>
      <c r="O129" s="582"/>
    </row>
    <row r="130" spans="1:15" ht="15" customHeight="1">
      <c r="A130" s="361"/>
      <c r="B130" s="823"/>
      <c r="C130" s="826"/>
      <c r="D130" s="829"/>
      <c r="E130" s="829"/>
      <c r="F130" s="832"/>
      <c r="G130" s="820"/>
      <c r="H130" s="632" t="s">
        <v>23</v>
      </c>
      <c r="I130" s="579"/>
      <c r="J130" s="579"/>
      <c r="K130" s="579"/>
      <c r="L130" s="579"/>
      <c r="M130" s="579"/>
      <c r="N130" s="580"/>
      <c r="O130" s="582"/>
    </row>
    <row r="131" spans="1:15" ht="15" customHeight="1" thickBot="1">
      <c r="A131" s="361"/>
      <c r="B131" s="824"/>
      <c r="C131" s="827"/>
      <c r="D131" s="830"/>
      <c r="E131" s="830"/>
      <c r="F131" s="833"/>
      <c r="G131" s="821"/>
      <c r="H131" s="633" t="s">
        <v>557</v>
      </c>
      <c r="I131" s="579">
        <v>2000</v>
      </c>
      <c r="J131" s="579">
        <v>0</v>
      </c>
      <c r="K131" s="579">
        <v>2000</v>
      </c>
      <c r="L131" s="579">
        <v>2000</v>
      </c>
      <c r="M131" s="579">
        <v>2000</v>
      </c>
      <c r="N131" s="580"/>
      <c r="O131" s="582"/>
    </row>
    <row r="132" spans="1:256" s="33" customFormat="1" ht="21" customHeight="1">
      <c r="A132" s="361"/>
      <c r="B132" s="822">
        <v>26</v>
      </c>
      <c r="C132" s="825" t="s">
        <v>827</v>
      </c>
      <c r="D132" s="828">
        <v>2020</v>
      </c>
      <c r="E132" s="828">
        <v>2021</v>
      </c>
      <c r="F132" s="831">
        <v>320</v>
      </c>
      <c r="G132" s="816">
        <v>0</v>
      </c>
      <c r="H132" s="592" t="s">
        <v>82</v>
      </c>
      <c r="I132" s="457">
        <v>320</v>
      </c>
      <c r="J132" s="460">
        <v>320</v>
      </c>
      <c r="K132" s="460">
        <v>320</v>
      </c>
      <c r="L132" s="460">
        <v>320</v>
      </c>
      <c r="M132" s="457">
        <v>320</v>
      </c>
      <c r="N132" s="460"/>
      <c r="O132" s="464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  <c r="IV132" s="18"/>
    </row>
    <row r="133" spans="1:256" s="447" customFormat="1" ht="16.5" customHeight="1">
      <c r="A133" s="445"/>
      <c r="B133" s="823"/>
      <c r="C133" s="826"/>
      <c r="D133" s="829"/>
      <c r="E133" s="829"/>
      <c r="F133" s="832"/>
      <c r="G133" s="817"/>
      <c r="H133" s="590" t="s">
        <v>83</v>
      </c>
      <c r="I133" s="457"/>
      <c r="J133" s="460"/>
      <c r="K133" s="460"/>
      <c r="L133" s="460"/>
      <c r="M133" s="457"/>
      <c r="N133" s="460"/>
      <c r="O133" s="464"/>
      <c r="P133" s="446"/>
      <c r="Q133" s="446"/>
      <c r="R133" s="446"/>
      <c r="S133" s="446"/>
      <c r="T133" s="446"/>
      <c r="U133" s="446"/>
      <c r="V133" s="446"/>
      <c r="W133" s="446"/>
      <c r="X133" s="446"/>
      <c r="Y133" s="446"/>
      <c r="Z133" s="446"/>
      <c r="AA133" s="446"/>
      <c r="AB133" s="446"/>
      <c r="AC133" s="446"/>
      <c r="AD133" s="446"/>
      <c r="AE133" s="446"/>
      <c r="AF133" s="446"/>
      <c r="AG133" s="446"/>
      <c r="AH133" s="446"/>
      <c r="AI133" s="446"/>
      <c r="AJ133" s="446"/>
      <c r="AK133" s="446"/>
      <c r="AL133" s="446"/>
      <c r="AM133" s="446"/>
      <c r="AN133" s="446"/>
      <c r="AO133" s="446"/>
      <c r="AP133" s="446"/>
      <c r="AQ133" s="446"/>
      <c r="AR133" s="446"/>
      <c r="AS133" s="446"/>
      <c r="AT133" s="446"/>
      <c r="AU133" s="446"/>
      <c r="AV133" s="446"/>
      <c r="AW133" s="446"/>
      <c r="AX133" s="446"/>
      <c r="AY133" s="446"/>
      <c r="AZ133" s="446"/>
      <c r="BA133" s="446"/>
      <c r="BB133" s="446"/>
      <c r="BC133" s="446"/>
      <c r="BD133" s="446"/>
      <c r="BE133" s="446"/>
      <c r="BF133" s="446"/>
      <c r="BG133" s="446"/>
      <c r="BH133" s="446"/>
      <c r="BI133" s="446"/>
      <c r="BJ133" s="446"/>
      <c r="BK133" s="446"/>
      <c r="BL133" s="446"/>
      <c r="BM133" s="446"/>
      <c r="BN133" s="446"/>
      <c r="BO133" s="446"/>
      <c r="BP133" s="446"/>
      <c r="BQ133" s="446"/>
      <c r="BR133" s="446"/>
      <c r="BS133" s="446"/>
      <c r="BT133" s="446"/>
      <c r="BU133" s="446"/>
      <c r="BV133" s="446"/>
      <c r="BW133" s="446"/>
      <c r="BX133" s="446"/>
      <c r="BY133" s="446"/>
      <c r="BZ133" s="446"/>
      <c r="CA133" s="446"/>
      <c r="CB133" s="446"/>
      <c r="CC133" s="446"/>
      <c r="CD133" s="446"/>
      <c r="CE133" s="446"/>
      <c r="CF133" s="446"/>
      <c r="CG133" s="446"/>
      <c r="CH133" s="446"/>
      <c r="CI133" s="446"/>
      <c r="CJ133" s="446"/>
      <c r="CK133" s="446"/>
      <c r="CL133" s="446"/>
      <c r="CM133" s="446"/>
      <c r="CN133" s="446"/>
      <c r="CO133" s="446"/>
      <c r="CP133" s="446"/>
      <c r="CQ133" s="446"/>
      <c r="CR133" s="446"/>
      <c r="CS133" s="446"/>
      <c r="CT133" s="446"/>
      <c r="CU133" s="446"/>
      <c r="CV133" s="446"/>
      <c r="CW133" s="446"/>
      <c r="CX133" s="446"/>
      <c r="CY133" s="446"/>
      <c r="CZ133" s="446"/>
      <c r="DA133" s="446"/>
      <c r="DB133" s="446"/>
      <c r="DC133" s="446"/>
      <c r="DD133" s="446"/>
      <c r="DE133" s="446"/>
      <c r="DF133" s="446"/>
      <c r="DG133" s="446"/>
      <c r="DH133" s="446"/>
      <c r="DI133" s="446"/>
      <c r="DJ133" s="446"/>
      <c r="DK133" s="446"/>
      <c r="DL133" s="446"/>
      <c r="DM133" s="446"/>
      <c r="DN133" s="446"/>
      <c r="DO133" s="446"/>
      <c r="DP133" s="446"/>
      <c r="DQ133" s="446"/>
      <c r="DR133" s="446"/>
      <c r="DS133" s="446"/>
      <c r="DT133" s="446"/>
      <c r="DU133" s="446"/>
      <c r="DV133" s="446"/>
      <c r="DW133" s="446"/>
      <c r="DX133" s="446"/>
      <c r="DY133" s="446"/>
      <c r="DZ133" s="446"/>
      <c r="EA133" s="446"/>
      <c r="EB133" s="446"/>
      <c r="EC133" s="446"/>
      <c r="ED133" s="446"/>
      <c r="EE133" s="446"/>
      <c r="EF133" s="446"/>
      <c r="EG133" s="446"/>
      <c r="EH133" s="446"/>
      <c r="EI133" s="446"/>
      <c r="EJ133" s="446"/>
      <c r="EK133" s="446"/>
      <c r="EL133" s="446"/>
      <c r="EM133" s="446"/>
      <c r="EN133" s="446"/>
      <c r="EO133" s="446"/>
      <c r="EP133" s="446"/>
      <c r="EQ133" s="446"/>
      <c r="ER133" s="446"/>
      <c r="ES133" s="446"/>
      <c r="ET133" s="446"/>
      <c r="EU133" s="446"/>
      <c r="EV133" s="446"/>
      <c r="EW133" s="446"/>
      <c r="EX133" s="446"/>
      <c r="EY133" s="446"/>
      <c r="EZ133" s="446"/>
      <c r="FA133" s="446"/>
      <c r="FB133" s="446"/>
      <c r="FC133" s="446"/>
      <c r="FD133" s="446"/>
      <c r="FE133" s="446"/>
      <c r="FF133" s="446"/>
      <c r="FG133" s="446"/>
      <c r="FH133" s="446"/>
      <c r="FI133" s="446"/>
      <c r="FJ133" s="446"/>
      <c r="FK133" s="446"/>
      <c r="FL133" s="446"/>
      <c r="FM133" s="446"/>
      <c r="FN133" s="446"/>
      <c r="FO133" s="446"/>
      <c r="FP133" s="446"/>
      <c r="FQ133" s="446"/>
      <c r="FR133" s="446"/>
      <c r="FS133" s="446"/>
      <c r="FT133" s="446"/>
      <c r="FU133" s="446"/>
      <c r="FV133" s="446"/>
      <c r="FW133" s="446"/>
      <c r="FX133" s="446"/>
      <c r="FY133" s="446"/>
      <c r="FZ133" s="446"/>
      <c r="GA133" s="446"/>
      <c r="GB133" s="446"/>
      <c r="GC133" s="446"/>
      <c r="GD133" s="446"/>
      <c r="GE133" s="446"/>
      <c r="GF133" s="446"/>
      <c r="GG133" s="446"/>
      <c r="GH133" s="446"/>
      <c r="GI133" s="446"/>
      <c r="GJ133" s="446"/>
      <c r="GK133" s="446"/>
      <c r="GL133" s="446"/>
      <c r="GM133" s="446"/>
      <c r="GN133" s="446"/>
      <c r="GO133" s="446"/>
      <c r="GP133" s="446"/>
      <c r="GQ133" s="446"/>
      <c r="GR133" s="446"/>
      <c r="GS133" s="446"/>
      <c r="GT133" s="446"/>
      <c r="GU133" s="446"/>
      <c r="GV133" s="446"/>
      <c r="GW133" s="446"/>
      <c r="GX133" s="446"/>
      <c r="GY133" s="446"/>
      <c r="GZ133" s="446"/>
      <c r="HA133" s="446"/>
      <c r="HB133" s="446"/>
      <c r="HC133" s="446"/>
      <c r="HD133" s="446"/>
      <c r="HE133" s="446"/>
      <c r="HF133" s="446"/>
      <c r="HG133" s="446"/>
      <c r="HH133" s="446"/>
      <c r="HI133" s="446"/>
      <c r="HJ133" s="446"/>
      <c r="HK133" s="446"/>
      <c r="HL133" s="446"/>
      <c r="HM133" s="446"/>
      <c r="HN133" s="446"/>
      <c r="HO133" s="446"/>
      <c r="HP133" s="446"/>
      <c r="HQ133" s="446"/>
      <c r="HR133" s="446"/>
      <c r="HS133" s="446"/>
      <c r="HT133" s="446"/>
      <c r="HU133" s="446"/>
      <c r="HV133" s="446"/>
      <c r="HW133" s="446"/>
      <c r="HX133" s="446"/>
      <c r="HY133" s="446"/>
      <c r="HZ133" s="446"/>
      <c r="IA133" s="446"/>
      <c r="IB133" s="446"/>
      <c r="IC133" s="446"/>
      <c r="ID133" s="446"/>
      <c r="IE133" s="446"/>
      <c r="IF133" s="446"/>
      <c r="IG133" s="446"/>
      <c r="IH133" s="446"/>
      <c r="II133" s="446"/>
      <c r="IJ133" s="446"/>
      <c r="IK133" s="446"/>
      <c r="IL133" s="446"/>
      <c r="IM133" s="446"/>
      <c r="IN133" s="446"/>
      <c r="IO133" s="446"/>
      <c r="IP133" s="446"/>
      <c r="IQ133" s="446"/>
      <c r="IR133" s="446"/>
      <c r="IS133" s="446"/>
      <c r="IT133" s="446"/>
      <c r="IU133" s="446"/>
      <c r="IV133" s="446"/>
    </row>
    <row r="134" spans="1:256" s="33" customFormat="1" ht="18.75" customHeight="1">
      <c r="A134" s="361"/>
      <c r="B134" s="823"/>
      <c r="C134" s="826"/>
      <c r="D134" s="829"/>
      <c r="E134" s="829"/>
      <c r="F134" s="832"/>
      <c r="G134" s="817"/>
      <c r="H134" s="590" t="s">
        <v>694</v>
      </c>
      <c r="I134" s="457"/>
      <c r="J134" s="460"/>
      <c r="K134" s="460"/>
      <c r="L134" s="465"/>
      <c r="M134" s="457"/>
      <c r="N134" s="460"/>
      <c r="O134" s="464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  <c r="IV134" s="18"/>
    </row>
    <row r="135" spans="1:256" s="33" customFormat="1" ht="15" customHeight="1">
      <c r="A135" s="361"/>
      <c r="B135" s="823"/>
      <c r="C135" s="826"/>
      <c r="D135" s="829"/>
      <c r="E135" s="829"/>
      <c r="F135" s="832"/>
      <c r="G135" s="817"/>
      <c r="H135" s="590" t="s">
        <v>23</v>
      </c>
      <c r="I135" s="457"/>
      <c r="J135" s="460"/>
      <c r="K135" s="460"/>
      <c r="L135" s="460"/>
      <c r="M135" s="457"/>
      <c r="N135" s="460"/>
      <c r="O135" s="464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  <c r="IV135" s="18"/>
    </row>
    <row r="136" spans="1:15" ht="15" customHeight="1" thickBot="1">
      <c r="A136" s="361"/>
      <c r="B136" s="824"/>
      <c r="C136" s="827"/>
      <c r="D136" s="830"/>
      <c r="E136" s="830"/>
      <c r="F136" s="833"/>
      <c r="G136" s="818"/>
      <c r="H136" s="594" t="s">
        <v>557</v>
      </c>
      <c r="I136" s="595">
        <v>320</v>
      </c>
      <c r="J136" s="596">
        <v>320</v>
      </c>
      <c r="K136" s="596">
        <v>320</v>
      </c>
      <c r="L136" s="596">
        <v>320</v>
      </c>
      <c r="M136" s="597">
        <v>320</v>
      </c>
      <c r="N136" s="596"/>
      <c r="O136" s="598"/>
    </row>
    <row r="137" spans="1:15" ht="15" customHeight="1" thickBot="1">
      <c r="A137" s="361"/>
      <c r="B137" s="874" t="s">
        <v>726</v>
      </c>
      <c r="C137" s="875"/>
      <c r="D137" s="875"/>
      <c r="E137" s="876"/>
      <c r="F137" s="470">
        <f>F7+F12+F17+F22+F27+F32+F37+F42+F47+F52+F57+F62+F67+F72+F77+F82+F87+F92+F97+F102+F107+F112+F117+F122+F127+F132</f>
        <v>43960</v>
      </c>
      <c r="G137" s="470">
        <f>G7+G12+G17+G22+G27+G32+G37+G42+G52+G57+G47+G62+G67+G72+G77+G82+G87+G92+G97+G102+G107+G117+G122+G127+G132</f>
        <v>12232</v>
      </c>
      <c r="H137" s="470"/>
      <c r="I137" s="470">
        <f>I7+I12+I17+I22+I27+I32+I37+I42+I47+I52+I57+I62+I67+I72+I77+I82+I87+I92+I97+I102+I107+I112+I117+I122+I127+I132</f>
        <v>31728</v>
      </c>
      <c r="J137" s="470">
        <f>J7+J12+J17+J22+J27+J32+J37+J42+J47+J52+J57+J62+J67+J72+J77+J82+J87+J92+J97+J102+J107+J112+J117+J122+J127+J132</f>
        <v>9708</v>
      </c>
      <c r="K137" s="470">
        <f>K7+K12+K17+K22+K27+K32+K37+K42+K47+K52+K57+K62+K67+K72+K77+K82+K87+K92+K97+K102+K107+K112+K117+K122+K127+K132</f>
        <v>27378</v>
      </c>
      <c r="L137" s="470">
        <f>L7+L12+L17+L22+L27+L32+L37+L42+L47+L52+L57+L62+L67+L72+L77+L82+L87+L92+L97+L102+L107+L112+L117+L122+L127+L132</f>
        <v>30408</v>
      </c>
      <c r="M137" s="470">
        <f>M7+M12+M17+M22+M27+M32+M37+M42+M47+M52+M57+M62+M67+M72+M77+M82+M87+M92+M97+M102+M107+M112+M117+M122+M127+M132</f>
        <v>31728</v>
      </c>
      <c r="N137" s="471"/>
      <c r="O137" s="599"/>
    </row>
    <row r="138" spans="2:15" s="360" customFormat="1" ht="15" customHeight="1">
      <c r="B138" s="634"/>
      <c r="C138" s="634"/>
      <c r="D138" s="635"/>
      <c r="E138" s="635"/>
      <c r="F138" s="636"/>
      <c r="G138" s="636"/>
      <c r="H138" s="635"/>
      <c r="I138" s="635"/>
      <c r="J138" s="635"/>
      <c r="K138" s="635"/>
      <c r="L138" s="635"/>
      <c r="M138" s="635"/>
      <c r="N138" s="635"/>
      <c r="O138" s="635"/>
    </row>
    <row r="139" s="360" customFormat="1" ht="15" customHeight="1"/>
    <row r="140" s="360" customFormat="1" ht="15" customHeight="1"/>
    <row r="141" s="360" customFormat="1" ht="15" customHeight="1"/>
    <row r="142" s="360" customFormat="1" ht="15" customHeight="1"/>
    <row r="143" s="360" customFormat="1" ht="15" customHeight="1"/>
    <row r="144" s="360" customFormat="1" ht="15" customHeight="1"/>
    <row r="145" s="360" customFormat="1" ht="15" customHeight="1"/>
    <row r="146" s="360" customFormat="1" ht="15" customHeight="1"/>
    <row r="147" s="360" customFormat="1" ht="15" customHeight="1"/>
    <row r="148" s="360" customFormat="1" ht="15" customHeight="1"/>
    <row r="149" s="360" customFormat="1" ht="15" customHeight="1"/>
    <row r="150" s="360" customFormat="1" ht="15" customHeight="1"/>
    <row r="151" s="360" customFormat="1" ht="15" customHeight="1"/>
    <row r="152" s="360" customFormat="1" ht="15" customHeight="1"/>
    <row r="153" s="360" customFormat="1" ht="15" customHeight="1"/>
    <row r="154" s="360" customFormat="1" ht="15" customHeight="1"/>
    <row r="155" s="360" customFormat="1" ht="15" customHeight="1"/>
    <row r="156" s="360" customFormat="1" ht="15" customHeight="1"/>
    <row r="157" s="360" customFormat="1" ht="15" customHeight="1"/>
    <row r="158" s="360" customFormat="1" ht="15" customHeight="1"/>
    <row r="159" s="360" customFormat="1" ht="15" customHeight="1"/>
    <row r="160" s="360" customFormat="1" ht="15" customHeight="1"/>
    <row r="161" s="360" customFormat="1" ht="15" customHeight="1"/>
    <row r="162" s="360" customFormat="1" ht="15" customHeight="1"/>
    <row r="163" s="360" customFormat="1" ht="15" customHeight="1"/>
    <row r="164" s="360" customFormat="1" ht="15" customHeight="1"/>
    <row r="165" s="360" customFormat="1" ht="15" customHeight="1"/>
    <row r="166" s="360" customFormat="1" ht="15" customHeight="1"/>
    <row r="167" s="360" customFormat="1" ht="15" customHeight="1"/>
    <row r="168" s="360" customFormat="1" ht="15" customHeight="1"/>
    <row r="169" s="360" customFormat="1" ht="15" customHeight="1"/>
    <row r="170" s="360" customFormat="1" ht="15" customHeight="1"/>
    <row r="171" s="360" customFormat="1" ht="15" customHeight="1"/>
    <row r="172" s="360" customFormat="1" ht="15" customHeight="1"/>
    <row r="173" s="360" customFormat="1" ht="15" customHeight="1"/>
    <row r="174" s="360" customFormat="1" ht="15" customHeight="1"/>
    <row r="175" s="360" customFormat="1" ht="15" customHeight="1"/>
    <row r="176" s="360" customFormat="1" ht="15" customHeight="1"/>
    <row r="177" s="360" customFormat="1" ht="15" customHeight="1"/>
    <row r="178" s="360" customFormat="1" ht="15" customHeight="1"/>
    <row r="179" s="360" customFormat="1" ht="15" customHeight="1"/>
    <row r="180" s="360" customFormat="1" ht="15" customHeight="1"/>
    <row r="181" s="360" customFormat="1" ht="15" customHeight="1"/>
    <row r="182" s="360" customFormat="1" ht="15" customHeight="1"/>
    <row r="183" s="360" customFormat="1" ht="15" customHeight="1"/>
    <row r="184" s="360" customFormat="1" ht="15" customHeight="1"/>
    <row r="185" s="360" customFormat="1" ht="15" customHeight="1"/>
    <row r="186" s="360" customFormat="1" ht="15" customHeight="1"/>
    <row r="187" s="360" customFormat="1" ht="15" customHeight="1"/>
    <row r="188" s="360" customFormat="1" ht="15" customHeight="1"/>
    <row r="189" s="360" customFormat="1" ht="15" customHeight="1"/>
    <row r="190" s="360" customFormat="1" ht="15" customHeight="1"/>
    <row r="191" s="360" customFormat="1" ht="15" customHeight="1"/>
    <row r="192" s="360" customFormat="1" ht="19.5" customHeight="1"/>
    <row r="193" ht="19.5" customHeight="1"/>
  </sheetData>
  <sheetProtection/>
  <mergeCells count="165">
    <mergeCell ref="B132:B136"/>
    <mergeCell ref="C132:C136"/>
    <mergeCell ref="D132:D136"/>
    <mergeCell ref="E132:E136"/>
    <mergeCell ref="F132:F136"/>
    <mergeCell ref="G132:G136"/>
    <mergeCell ref="B102:B106"/>
    <mergeCell ref="C102:C106"/>
    <mergeCell ref="D102:D106"/>
    <mergeCell ref="E102:E106"/>
    <mergeCell ref="F102:F106"/>
    <mergeCell ref="G102:G106"/>
    <mergeCell ref="G97:G101"/>
    <mergeCell ref="B87:B91"/>
    <mergeCell ref="C87:C91"/>
    <mergeCell ref="D87:D91"/>
    <mergeCell ref="E87:E91"/>
    <mergeCell ref="F87:F91"/>
    <mergeCell ref="G87:G91"/>
    <mergeCell ref="D77:D81"/>
    <mergeCell ref="F97:F101"/>
    <mergeCell ref="B97:B101"/>
    <mergeCell ref="C97:C101"/>
    <mergeCell ref="D97:D101"/>
    <mergeCell ref="E97:E101"/>
    <mergeCell ref="B82:B86"/>
    <mergeCell ref="C82:C86"/>
    <mergeCell ref="G67:G71"/>
    <mergeCell ref="E62:E66"/>
    <mergeCell ref="F62:F66"/>
    <mergeCell ref="G42:G46"/>
    <mergeCell ref="D82:D86"/>
    <mergeCell ref="E82:E86"/>
    <mergeCell ref="F82:F86"/>
    <mergeCell ref="G82:G86"/>
    <mergeCell ref="G32:G36"/>
    <mergeCell ref="F32:F36"/>
    <mergeCell ref="F42:F46"/>
    <mergeCell ref="E77:E81"/>
    <mergeCell ref="F77:F81"/>
    <mergeCell ref="G77:G81"/>
    <mergeCell ref="G57:G61"/>
    <mergeCell ref="E72:E76"/>
    <mergeCell ref="F72:F76"/>
    <mergeCell ref="G47:G51"/>
    <mergeCell ref="E52:E56"/>
    <mergeCell ref="G62:G66"/>
    <mergeCell ref="D62:D66"/>
    <mergeCell ref="E67:E71"/>
    <mergeCell ref="F67:F71"/>
    <mergeCell ref="G72:G76"/>
    <mergeCell ref="D57:D61"/>
    <mergeCell ref="D72:D76"/>
    <mergeCell ref="C67:C71"/>
    <mergeCell ref="C72:C76"/>
    <mergeCell ref="C77:C81"/>
    <mergeCell ref="B67:B71"/>
    <mergeCell ref="C57:C61"/>
    <mergeCell ref="C42:C46"/>
    <mergeCell ref="C47:C51"/>
    <mergeCell ref="C52:C56"/>
    <mergeCell ref="B137:E137"/>
    <mergeCell ref="B7:B11"/>
    <mergeCell ref="B42:B46"/>
    <mergeCell ref="B52:B56"/>
    <mergeCell ref="B57:B61"/>
    <mergeCell ref="B72:B76"/>
    <mergeCell ref="B77:B81"/>
    <mergeCell ref="C7:C11"/>
    <mergeCell ref="C32:C36"/>
    <mergeCell ref="C27:C31"/>
    <mergeCell ref="D67:D71"/>
    <mergeCell ref="D27:D31"/>
    <mergeCell ref="B62:B66"/>
    <mergeCell ref="C37:C41"/>
    <mergeCell ref="D37:D41"/>
    <mergeCell ref="B22:B26"/>
    <mergeCell ref="C22:C26"/>
    <mergeCell ref="B27:B31"/>
    <mergeCell ref="B37:B41"/>
    <mergeCell ref="C62:C66"/>
    <mergeCell ref="E57:E61"/>
    <mergeCell ref="E47:E51"/>
    <mergeCell ref="F47:F51"/>
    <mergeCell ref="E42:E46"/>
    <mergeCell ref="D42:D46"/>
    <mergeCell ref="B17:B21"/>
    <mergeCell ref="C17:C21"/>
    <mergeCell ref="D17:D21"/>
    <mergeCell ref="D47:D51"/>
    <mergeCell ref="D52:D56"/>
    <mergeCell ref="J5:M5"/>
    <mergeCell ref="F27:F31"/>
    <mergeCell ref="E27:E31"/>
    <mergeCell ref="F37:F41"/>
    <mergeCell ref="G37:G41"/>
    <mergeCell ref="E17:E21"/>
    <mergeCell ref="F17:F21"/>
    <mergeCell ref="G17:G21"/>
    <mergeCell ref="G22:G26"/>
    <mergeCell ref="E22:E26"/>
    <mergeCell ref="B3:O3"/>
    <mergeCell ref="B5:B6"/>
    <mergeCell ref="C5:C6"/>
    <mergeCell ref="D5:D6"/>
    <mergeCell ref="E5:E6"/>
    <mergeCell ref="F7:F11"/>
    <mergeCell ref="G7:G11"/>
    <mergeCell ref="N5:N6"/>
    <mergeCell ref="O5:O6"/>
    <mergeCell ref="I5:I6"/>
    <mergeCell ref="B12:B16"/>
    <mergeCell ref="C12:C16"/>
    <mergeCell ref="D12:D16"/>
    <mergeCell ref="E12:E16"/>
    <mergeCell ref="D22:D26"/>
    <mergeCell ref="E37:E41"/>
    <mergeCell ref="D32:D36"/>
    <mergeCell ref="E32:E36"/>
    <mergeCell ref="H5:H6"/>
    <mergeCell ref="F92:F96"/>
    <mergeCell ref="G92:G96"/>
    <mergeCell ref="F12:F16"/>
    <mergeCell ref="G12:G16"/>
    <mergeCell ref="G27:G31"/>
    <mergeCell ref="F22:F26"/>
    <mergeCell ref="F57:F61"/>
    <mergeCell ref="G52:G56"/>
    <mergeCell ref="F52:F56"/>
    <mergeCell ref="B112:B116"/>
    <mergeCell ref="C112:C116"/>
    <mergeCell ref="D112:D116"/>
    <mergeCell ref="G107:G111"/>
    <mergeCell ref="F5:F6"/>
    <mergeCell ref="G5:G6"/>
    <mergeCell ref="B92:B96"/>
    <mergeCell ref="C92:C96"/>
    <mergeCell ref="D92:D96"/>
    <mergeCell ref="E92:E96"/>
    <mergeCell ref="B117:B121"/>
    <mergeCell ref="C117:C121"/>
    <mergeCell ref="D117:D121"/>
    <mergeCell ref="E117:E121"/>
    <mergeCell ref="F117:F121"/>
    <mergeCell ref="B107:B111"/>
    <mergeCell ref="C107:C111"/>
    <mergeCell ref="D107:D111"/>
    <mergeCell ref="E107:E111"/>
    <mergeCell ref="F107:F111"/>
    <mergeCell ref="B122:B126"/>
    <mergeCell ref="C122:C126"/>
    <mergeCell ref="D122:D126"/>
    <mergeCell ref="E122:E126"/>
    <mergeCell ref="F122:F126"/>
    <mergeCell ref="G122:G126"/>
    <mergeCell ref="E112:E116"/>
    <mergeCell ref="F112:F116"/>
    <mergeCell ref="G112:G116"/>
    <mergeCell ref="B127:B131"/>
    <mergeCell ref="C127:C131"/>
    <mergeCell ref="D127:D131"/>
    <mergeCell ref="E127:E131"/>
    <mergeCell ref="F127:F131"/>
    <mergeCell ref="G127:G131"/>
    <mergeCell ref="G117:G121"/>
  </mergeCells>
  <conditionalFormatting sqref="N31:N36 N41:N86">
    <cfRule type="expression" priority="129" dxfId="0" stopIfTrue="1">
      <formula>$J$1&gt;0</formula>
    </cfRule>
  </conditionalFormatting>
  <conditionalFormatting sqref="N12:N16">
    <cfRule type="expression" priority="161" dxfId="0" stopIfTrue="1">
      <formula>$J$1&gt;0</formula>
    </cfRule>
  </conditionalFormatting>
  <conditionalFormatting sqref="O12:O16 O41:O86">
    <cfRule type="expression" priority="162" dxfId="0" stopIfTrue="1">
      <formula>$N$1&gt;0</formula>
    </cfRule>
  </conditionalFormatting>
  <conditionalFormatting sqref="O12:O16 O41:O86">
    <cfRule type="expression" priority="163" dxfId="0" stopIfTrue="1">
      <formula>$O$1&gt;0</formula>
    </cfRule>
  </conditionalFormatting>
  <conditionalFormatting sqref="N12:N16 N41:N86">
    <cfRule type="expression" priority="164" dxfId="0" stopIfTrue="1">
      <formula>'План инвестиција'!#REF!&gt;0</formula>
    </cfRule>
  </conditionalFormatting>
  <conditionalFormatting sqref="N17:N20">
    <cfRule type="expression" priority="153" dxfId="0" stopIfTrue="1">
      <formula>$J$1&gt;0</formula>
    </cfRule>
  </conditionalFormatting>
  <conditionalFormatting sqref="O17:O20">
    <cfRule type="expression" priority="154" dxfId="0" stopIfTrue="1">
      <formula>$N$1&gt;0</formula>
    </cfRule>
  </conditionalFormatting>
  <conditionalFormatting sqref="O17:O20">
    <cfRule type="expression" priority="155" dxfId="0" stopIfTrue="1">
      <formula>$O$1&gt;0</formula>
    </cfRule>
  </conditionalFormatting>
  <conditionalFormatting sqref="N17:N20">
    <cfRule type="expression" priority="156" dxfId="0" stopIfTrue="1">
      <formula>'План инвестиција'!#REF!&gt;0</formula>
    </cfRule>
  </conditionalFormatting>
  <conditionalFormatting sqref="N22:N25">
    <cfRule type="expression" priority="149" dxfId="0" stopIfTrue="1">
      <formula>$J$1&gt;0</formula>
    </cfRule>
  </conditionalFormatting>
  <conditionalFormatting sqref="O22:O25">
    <cfRule type="expression" priority="150" dxfId="0" stopIfTrue="1">
      <formula>$N$1&gt;0</formula>
    </cfRule>
  </conditionalFormatting>
  <conditionalFormatting sqref="O22:O25">
    <cfRule type="expression" priority="151" dxfId="0" stopIfTrue="1">
      <formula>$O$1&gt;0</formula>
    </cfRule>
  </conditionalFormatting>
  <conditionalFormatting sqref="N22:N25">
    <cfRule type="expression" priority="152" dxfId="0" stopIfTrue="1">
      <formula>'План инвестиција'!#REF!&gt;0</formula>
    </cfRule>
  </conditionalFormatting>
  <conditionalFormatting sqref="N27:N30">
    <cfRule type="expression" priority="145" dxfId="0" stopIfTrue="1">
      <formula>$J$1&gt;0</formula>
    </cfRule>
  </conditionalFormatting>
  <conditionalFormatting sqref="O27:O30">
    <cfRule type="expression" priority="146" dxfId="0" stopIfTrue="1">
      <formula>$N$1&gt;0</formula>
    </cfRule>
  </conditionalFormatting>
  <conditionalFormatting sqref="O27:O30">
    <cfRule type="expression" priority="147" dxfId="0" stopIfTrue="1">
      <formula>$O$1&gt;0</formula>
    </cfRule>
  </conditionalFormatting>
  <conditionalFormatting sqref="N27:N30">
    <cfRule type="expression" priority="148" dxfId="0" stopIfTrue="1">
      <formula>'План инвестиција'!#REF!&gt;0</formula>
    </cfRule>
  </conditionalFormatting>
  <conditionalFormatting sqref="N21">
    <cfRule type="expression" priority="137" dxfId="0" stopIfTrue="1">
      <formula>$J$1&gt;0</formula>
    </cfRule>
  </conditionalFormatting>
  <conditionalFormatting sqref="O21">
    <cfRule type="expression" priority="138" dxfId="0" stopIfTrue="1">
      <formula>$N$1&gt;0</formula>
    </cfRule>
  </conditionalFormatting>
  <conditionalFormatting sqref="O21">
    <cfRule type="expression" priority="139" dxfId="0" stopIfTrue="1">
      <formula>$O$1&gt;0</formula>
    </cfRule>
  </conditionalFormatting>
  <conditionalFormatting sqref="N21">
    <cfRule type="expression" priority="140" dxfId="0" stopIfTrue="1">
      <formula>'План инвестиција'!#REF!&gt;0</formula>
    </cfRule>
  </conditionalFormatting>
  <conditionalFormatting sqref="N26">
    <cfRule type="expression" priority="133" dxfId="0" stopIfTrue="1">
      <formula>$J$1&gt;0</formula>
    </cfRule>
  </conditionalFormatting>
  <conditionalFormatting sqref="O26">
    <cfRule type="expression" priority="134" dxfId="0" stopIfTrue="1">
      <formula>$N$1&gt;0</formula>
    </cfRule>
  </conditionalFormatting>
  <conditionalFormatting sqref="O26">
    <cfRule type="expression" priority="135" dxfId="0" stopIfTrue="1">
      <formula>$O$1&gt;0</formula>
    </cfRule>
  </conditionalFormatting>
  <conditionalFormatting sqref="N26">
    <cfRule type="expression" priority="136" dxfId="0" stopIfTrue="1">
      <formula>'План инвестиција'!#REF!&gt;0</formula>
    </cfRule>
  </conditionalFormatting>
  <conditionalFormatting sqref="O31:O36">
    <cfRule type="expression" priority="130" dxfId="0" stopIfTrue="1">
      <formula>$N$1&gt;0</formula>
    </cfRule>
  </conditionalFormatting>
  <conditionalFormatting sqref="O31:O36">
    <cfRule type="expression" priority="131" dxfId="0" stopIfTrue="1">
      <formula>$O$1&gt;0</formula>
    </cfRule>
  </conditionalFormatting>
  <conditionalFormatting sqref="N31:N36">
    <cfRule type="expression" priority="132" dxfId="0" stopIfTrue="1">
      <formula>'План инвестиција'!#REF!&gt;0</formula>
    </cfRule>
  </conditionalFormatting>
  <conditionalFormatting sqref="N37:N40">
    <cfRule type="expression" priority="125" dxfId="0" stopIfTrue="1">
      <formula>$J$1&gt;0</formula>
    </cfRule>
  </conditionalFormatting>
  <conditionalFormatting sqref="O37:O40">
    <cfRule type="expression" priority="126" dxfId="0" stopIfTrue="1">
      <formula>$N$1&gt;0</formula>
    </cfRule>
  </conditionalFormatting>
  <conditionalFormatting sqref="O37:O40">
    <cfRule type="expression" priority="127" dxfId="0" stopIfTrue="1">
      <formula>$O$1&gt;0</formula>
    </cfRule>
  </conditionalFormatting>
  <conditionalFormatting sqref="N37:N40">
    <cfRule type="expression" priority="128" dxfId="0" stopIfTrue="1">
      <formula>'План инвестиција'!#REF!&gt;0</formula>
    </cfRule>
  </conditionalFormatting>
  <conditionalFormatting sqref="N96">
    <cfRule type="expression" priority="81" dxfId="0" stopIfTrue="1">
      <formula>$J$1&gt;0</formula>
    </cfRule>
  </conditionalFormatting>
  <conditionalFormatting sqref="N92:N95">
    <cfRule type="expression" priority="85" dxfId="0" stopIfTrue="1">
      <formula>$J$1&gt;0</formula>
    </cfRule>
  </conditionalFormatting>
  <conditionalFormatting sqref="O92:O95">
    <cfRule type="expression" priority="86" dxfId="0" stopIfTrue="1">
      <formula>$N$1&gt;0</formula>
    </cfRule>
  </conditionalFormatting>
  <conditionalFormatting sqref="O92:O95">
    <cfRule type="expression" priority="87" dxfId="0" stopIfTrue="1">
      <formula>$O$1&gt;0</formula>
    </cfRule>
  </conditionalFormatting>
  <conditionalFormatting sqref="N92:N95">
    <cfRule type="expression" priority="88" dxfId="0" stopIfTrue="1">
      <formula>'План инвестиција'!#REF!&gt;0</formula>
    </cfRule>
  </conditionalFormatting>
  <conditionalFormatting sqref="O96">
    <cfRule type="expression" priority="82" dxfId="0" stopIfTrue="1">
      <formula>$N$1&gt;0</formula>
    </cfRule>
  </conditionalFormatting>
  <conditionalFormatting sqref="O96">
    <cfRule type="expression" priority="83" dxfId="0" stopIfTrue="1">
      <formula>$O$1&gt;0</formula>
    </cfRule>
  </conditionalFormatting>
  <conditionalFormatting sqref="N96">
    <cfRule type="expression" priority="84" dxfId="0" stopIfTrue="1">
      <formula>'План инвестиција'!#REF!&gt;0</formula>
    </cfRule>
  </conditionalFormatting>
  <conditionalFormatting sqref="N101">
    <cfRule type="expression" priority="41" dxfId="0" stopIfTrue="1">
      <formula>$J$1&gt;0</formula>
    </cfRule>
  </conditionalFormatting>
  <conditionalFormatting sqref="N97:N100">
    <cfRule type="expression" priority="45" dxfId="0" stopIfTrue="1">
      <formula>$J$1&gt;0</formula>
    </cfRule>
  </conditionalFormatting>
  <conditionalFormatting sqref="O97:O100">
    <cfRule type="expression" priority="46" dxfId="0" stopIfTrue="1">
      <formula>$N$1&gt;0</formula>
    </cfRule>
  </conditionalFormatting>
  <conditionalFormatting sqref="O97:O100">
    <cfRule type="expression" priority="47" dxfId="0" stopIfTrue="1">
      <formula>$O$1&gt;0</formula>
    </cfRule>
  </conditionalFormatting>
  <conditionalFormatting sqref="N97:N100">
    <cfRule type="expression" priority="48" dxfId="0" stopIfTrue="1">
      <formula>'План инвестиција'!#REF!&gt;0</formula>
    </cfRule>
  </conditionalFormatting>
  <conditionalFormatting sqref="O101">
    <cfRule type="expression" priority="42" dxfId="0" stopIfTrue="1">
      <formula>$N$1&gt;0</formula>
    </cfRule>
  </conditionalFormatting>
  <conditionalFormatting sqref="O101">
    <cfRule type="expression" priority="43" dxfId="0" stopIfTrue="1">
      <formula>$O$1&gt;0</formula>
    </cfRule>
  </conditionalFormatting>
  <conditionalFormatting sqref="N101">
    <cfRule type="expression" priority="44" dxfId="0" stopIfTrue="1">
      <formula>'План инвестиција'!#REF!&gt;0</formula>
    </cfRule>
  </conditionalFormatting>
  <conditionalFormatting sqref="N91">
    <cfRule type="expression" priority="17" dxfId="0" stopIfTrue="1">
      <formula>$J$1&gt;0</formula>
    </cfRule>
  </conditionalFormatting>
  <conditionalFormatting sqref="N87:N90">
    <cfRule type="expression" priority="21" dxfId="0" stopIfTrue="1">
      <formula>$J$1&gt;0</formula>
    </cfRule>
  </conditionalFormatting>
  <conditionalFormatting sqref="O87:O90">
    <cfRule type="expression" priority="22" dxfId="0" stopIfTrue="1">
      <formula>$N$1&gt;0</formula>
    </cfRule>
  </conditionalFormatting>
  <conditionalFormatting sqref="O87:O90">
    <cfRule type="expression" priority="23" dxfId="0" stopIfTrue="1">
      <formula>$O$1&gt;0</formula>
    </cfRule>
  </conditionalFormatting>
  <conditionalFormatting sqref="N87:N90">
    <cfRule type="expression" priority="24" dxfId="0" stopIfTrue="1">
      <formula>'План инвестиција'!#REF!&gt;0</formula>
    </cfRule>
  </conditionalFormatting>
  <conditionalFormatting sqref="O91">
    <cfRule type="expression" priority="18" dxfId="0" stopIfTrue="1">
      <formula>$N$1&gt;0</formula>
    </cfRule>
  </conditionalFormatting>
  <conditionalFormatting sqref="O91">
    <cfRule type="expression" priority="19" dxfId="0" stopIfTrue="1">
      <formula>$O$1&gt;0</formula>
    </cfRule>
  </conditionalFormatting>
  <conditionalFormatting sqref="N91">
    <cfRule type="expression" priority="20" dxfId="0" stopIfTrue="1">
      <formula>'План инвестиција'!#REF!&gt;0</formula>
    </cfRule>
  </conditionalFormatting>
  <conditionalFormatting sqref="N106:N131">
    <cfRule type="expression" priority="9" dxfId="0" stopIfTrue="1">
      <formula>$J$1&gt;0</formula>
    </cfRule>
  </conditionalFormatting>
  <conditionalFormatting sqref="N102:N105">
    <cfRule type="expression" priority="13" dxfId="0" stopIfTrue="1">
      <formula>$J$1&gt;0</formula>
    </cfRule>
  </conditionalFormatting>
  <conditionalFormatting sqref="O102:O105">
    <cfRule type="expression" priority="14" dxfId="0" stopIfTrue="1">
      <formula>$N$1&gt;0</formula>
    </cfRule>
  </conditionalFormatting>
  <conditionalFormatting sqref="O102:O105">
    <cfRule type="expression" priority="15" dxfId="0" stopIfTrue="1">
      <formula>$O$1&gt;0</formula>
    </cfRule>
  </conditionalFormatting>
  <conditionalFormatting sqref="N102:N105">
    <cfRule type="expression" priority="16" dxfId="0" stopIfTrue="1">
      <formula>'План инвестиција'!#REF!&gt;0</formula>
    </cfRule>
  </conditionalFormatting>
  <conditionalFormatting sqref="O106:O131">
    <cfRule type="expression" priority="10" dxfId="0" stopIfTrue="1">
      <formula>$N$1&gt;0</formula>
    </cfRule>
  </conditionalFormatting>
  <conditionalFormatting sqref="O106:O131">
    <cfRule type="expression" priority="11" dxfId="0" stopIfTrue="1">
      <formula>$O$1&gt;0</formula>
    </cfRule>
  </conditionalFormatting>
  <conditionalFormatting sqref="N106:N131">
    <cfRule type="expression" priority="12" dxfId="0" stopIfTrue="1">
      <formula>'План инвестиција'!#REF!&gt;0</formula>
    </cfRule>
  </conditionalFormatting>
  <conditionalFormatting sqref="N136">
    <cfRule type="expression" priority="1" dxfId="0" stopIfTrue="1">
      <formula>$J$1&gt;0</formula>
    </cfRule>
  </conditionalFormatting>
  <conditionalFormatting sqref="N132:N135">
    <cfRule type="expression" priority="5" dxfId="0" stopIfTrue="1">
      <formula>$J$1&gt;0</formula>
    </cfRule>
  </conditionalFormatting>
  <conditionalFormatting sqref="O132:O135">
    <cfRule type="expression" priority="6" dxfId="0" stopIfTrue="1">
      <formula>$N$1&gt;0</formula>
    </cfRule>
  </conditionalFormatting>
  <conditionalFormatting sqref="O132:O135">
    <cfRule type="expression" priority="7" dxfId="0" stopIfTrue="1">
      <formula>$O$1&gt;0</formula>
    </cfRule>
  </conditionalFormatting>
  <conditionalFormatting sqref="N132:N135">
    <cfRule type="expression" priority="8" dxfId="0" stopIfTrue="1">
      <formula>'План инвестиција'!#REF!&gt;0</formula>
    </cfRule>
  </conditionalFormatting>
  <conditionalFormatting sqref="O136">
    <cfRule type="expression" priority="2" dxfId="0" stopIfTrue="1">
      <formula>$N$1&gt;0</formula>
    </cfRule>
  </conditionalFormatting>
  <conditionalFormatting sqref="O136">
    <cfRule type="expression" priority="3" dxfId="0" stopIfTrue="1">
      <formula>$O$1&gt;0</formula>
    </cfRule>
  </conditionalFormatting>
  <conditionalFormatting sqref="N136">
    <cfRule type="expression" priority="4" dxfId="0" stopIfTrue="1">
      <formula>'План инвестиција'!#REF!&gt;0</formula>
    </cfRule>
  </conditionalFormatting>
  <printOptions/>
  <pageMargins left="0.35433070866141736" right="0" top="0.5905511811023623" bottom="0.1968503937007874" header="0.5118110236220472" footer="0.5118110236220472"/>
  <pageSetup horizontalDpi="600" verticalDpi="6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R19"/>
  <sheetViews>
    <sheetView showGridLines="0" view="pageBreakPreview" zoomScaleSheetLayoutView="100" zoomScalePageLayoutView="0" workbookViewId="0" topLeftCell="A1">
      <selection activeCell="F11" sqref="F11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27.7109375" style="1" customWidth="1"/>
    <col min="4" max="4" width="22.57421875" style="1" customWidth="1"/>
    <col min="5" max="5" width="25.28125" style="1" customWidth="1"/>
    <col min="6" max="6" width="26.00390625" style="1" customWidth="1"/>
    <col min="7" max="7" width="28.421875" style="1" customWidth="1"/>
    <col min="8" max="8" width="27.28125" style="1" customWidth="1"/>
    <col min="9" max="9" width="20.7109375" style="1" customWidth="1"/>
    <col min="10" max="10" width="29.8515625" style="1" customWidth="1"/>
    <col min="11" max="11" width="29.140625" style="1" customWidth="1"/>
    <col min="12" max="12" width="33.00390625" style="1" customWidth="1"/>
    <col min="13" max="13" width="29.8515625" style="1" customWidth="1"/>
    <col min="14" max="14" width="34.28125" style="1" customWidth="1"/>
    <col min="15" max="15" width="27.140625" style="1" customWidth="1"/>
    <col min="16" max="16" width="36.8515625" style="1" customWidth="1"/>
    <col min="17" max="16384" width="9.140625" style="1" customWidth="1"/>
  </cols>
  <sheetData>
    <row r="2" spans="2:9" ht="15.75">
      <c r="B2" s="12"/>
      <c r="C2" s="12"/>
      <c r="D2" s="12"/>
      <c r="E2" s="12"/>
      <c r="F2" s="12"/>
      <c r="G2" s="12"/>
      <c r="H2" s="12"/>
      <c r="I2" s="12"/>
    </row>
    <row r="3" s="9" customFormat="1" ht="27.75" customHeight="1">
      <c r="I3" s="9" t="s">
        <v>695</v>
      </c>
    </row>
    <row r="4" spans="2:16" ht="15.75">
      <c r="B4" s="12"/>
      <c r="C4" s="23"/>
      <c r="D4" s="23"/>
      <c r="E4" s="23"/>
      <c r="F4" s="23"/>
      <c r="G4" s="23"/>
      <c r="H4" s="23"/>
      <c r="I4" s="23"/>
      <c r="J4" s="3"/>
      <c r="K4" s="3"/>
      <c r="L4" s="3"/>
      <c r="M4" s="3"/>
      <c r="N4" s="3"/>
      <c r="O4" s="3"/>
      <c r="P4" s="3"/>
    </row>
    <row r="5" spans="2:16" ht="18.75">
      <c r="B5" s="847" t="s">
        <v>25</v>
      </c>
      <c r="C5" s="847"/>
      <c r="D5" s="847"/>
      <c r="E5" s="847"/>
      <c r="F5" s="847"/>
      <c r="G5" s="847"/>
      <c r="H5" s="847"/>
      <c r="I5" s="847"/>
      <c r="J5" s="3"/>
      <c r="K5" s="3"/>
      <c r="L5" s="3"/>
      <c r="M5" s="3"/>
      <c r="N5" s="3"/>
      <c r="O5" s="3"/>
      <c r="P5" s="3"/>
    </row>
    <row r="6" spans="2:16" ht="15.75">
      <c r="B6" s="12"/>
      <c r="C6" s="35"/>
      <c r="D6" s="35"/>
      <c r="E6" s="35"/>
      <c r="F6" s="35"/>
      <c r="G6" s="35"/>
      <c r="H6" s="35"/>
      <c r="I6" s="35"/>
      <c r="J6" s="4"/>
      <c r="K6" s="4"/>
      <c r="L6" s="4"/>
      <c r="M6" s="4"/>
      <c r="N6" s="4"/>
      <c r="O6" s="4"/>
      <c r="P6" s="4"/>
    </row>
    <row r="7" spans="2:16" ht="16.5" thickBot="1">
      <c r="B7" s="12"/>
      <c r="C7" s="22"/>
      <c r="D7" s="22"/>
      <c r="E7" s="22"/>
      <c r="F7" s="12"/>
      <c r="G7" s="12"/>
      <c r="H7" s="12"/>
      <c r="I7" s="14" t="s">
        <v>60</v>
      </c>
      <c r="K7" s="5"/>
      <c r="L7" s="5"/>
      <c r="M7" s="5"/>
      <c r="N7" s="5"/>
      <c r="O7" s="5"/>
      <c r="P7" s="5"/>
    </row>
    <row r="8" spans="2:18" s="7" customFormat="1" ht="32.25" customHeight="1">
      <c r="B8" s="887" t="s">
        <v>2</v>
      </c>
      <c r="C8" s="889" t="s">
        <v>26</v>
      </c>
      <c r="D8" s="616" t="s">
        <v>728</v>
      </c>
      <c r="E8" s="893" t="s">
        <v>737</v>
      </c>
      <c r="F8" s="891" t="s">
        <v>846</v>
      </c>
      <c r="G8" s="883" t="s">
        <v>847</v>
      </c>
      <c r="H8" s="883" t="s">
        <v>848</v>
      </c>
      <c r="I8" s="885" t="s">
        <v>849</v>
      </c>
      <c r="J8" s="15"/>
      <c r="K8" s="15"/>
      <c r="L8" s="15"/>
      <c r="M8" s="15"/>
      <c r="N8" s="15"/>
      <c r="O8" s="16"/>
      <c r="P8" s="8"/>
      <c r="Q8" s="8"/>
      <c r="R8" s="8"/>
    </row>
    <row r="9" spans="2:18" s="7" customFormat="1" ht="26.25" customHeight="1" thickBot="1">
      <c r="B9" s="888"/>
      <c r="C9" s="890"/>
      <c r="D9" s="617" t="s">
        <v>732</v>
      </c>
      <c r="E9" s="894"/>
      <c r="F9" s="892"/>
      <c r="G9" s="884"/>
      <c r="H9" s="884"/>
      <c r="I9" s="886"/>
      <c r="J9" s="8"/>
      <c r="K9" s="8"/>
      <c r="L9" s="8"/>
      <c r="M9" s="8"/>
      <c r="N9" s="8"/>
      <c r="O9" s="8"/>
      <c r="P9" s="8"/>
      <c r="Q9" s="8"/>
      <c r="R9" s="8"/>
    </row>
    <row r="10" spans="2:18" s="6" customFormat="1" ht="33" customHeight="1">
      <c r="B10" s="365" t="s">
        <v>99</v>
      </c>
      <c r="C10" s="362" t="s">
        <v>27</v>
      </c>
      <c r="D10" s="618">
        <v>0</v>
      </c>
      <c r="E10" s="440">
        <v>0</v>
      </c>
      <c r="F10" s="440">
        <v>0</v>
      </c>
      <c r="G10" s="440">
        <v>0</v>
      </c>
      <c r="H10" s="440">
        <v>0</v>
      </c>
      <c r="I10" s="619">
        <v>0</v>
      </c>
      <c r="J10" s="10"/>
      <c r="K10" s="10"/>
      <c r="L10" s="10"/>
      <c r="M10" s="10"/>
      <c r="N10" s="10"/>
      <c r="O10" s="10"/>
      <c r="P10" s="10"/>
      <c r="Q10" s="10"/>
      <c r="R10" s="10"/>
    </row>
    <row r="11" spans="2:18" s="6" customFormat="1" ht="33" customHeight="1">
      <c r="B11" s="366" t="s">
        <v>100</v>
      </c>
      <c r="C11" s="363" t="s">
        <v>28</v>
      </c>
      <c r="D11" s="609">
        <v>0</v>
      </c>
      <c r="E11" s="441">
        <v>0</v>
      </c>
      <c r="F11" s="441">
        <v>0</v>
      </c>
      <c r="G11" s="441">
        <v>0</v>
      </c>
      <c r="H11" s="441">
        <v>0</v>
      </c>
      <c r="I11" s="610">
        <v>0</v>
      </c>
      <c r="J11" s="10"/>
      <c r="K11" s="10"/>
      <c r="L11" s="10"/>
      <c r="M11" s="10"/>
      <c r="N11" s="10"/>
      <c r="O11" s="10"/>
      <c r="P11" s="10"/>
      <c r="Q11" s="10"/>
      <c r="R11" s="10"/>
    </row>
    <row r="12" spans="2:18" s="6" customFormat="1" ht="33" customHeight="1">
      <c r="B12" s="366" t="s">
        <v>101</v>
      </c>
      <c r="C12" s="363" t="s">
        <v>29</v>
      </c>
      <c r="D12" s="611">
        <v>0</v>
      </c>
      <c r="E12" s="442">
        <v>0</v>
      </c>
      <c r="F12" s="442">
        <v>0</v>
      </c>
      <c r="G12" s="442">
        <v>0</v>
      </c>
      <c r="H12" s="442">
        <v>0</v>
      </c>
      <c r="I12" s="612">
        <v>0</v>
      </c>
      <c r="J12" s="10"/>
      <c r="K12" s="10"/>
      <c r="L12" s="10"/>
      <c r="M12" s="10"/>
      <c r="N12" s="10"/>
      <c r="O12" s="10"/>
      <c r="P12" s="10"/>
      <c r="Q12" s="10"/>
      <c r="R12" s="10"/>
    </row>
    <row r="13" spans="2:18" s="6" customFormat="1" ht="33" customHeight="1">
      <c r="B13" s="366" t="s">
        <v>102</v>
      </c>
      <c r="C13" s="363" t="s">
        <v>30</v>
      </c>
      <c r="D13" s="611">
        <v>0</v>
      </c>
      <c r="E13" s="442">
        <v>0</v>
      </c>
      <c r="F13" s="442">
        <v>0</v>
      </c>
      <c r="G13" s="442">
        <v>0</v>
      </c>
      <c r="H13" s="442">
        <v>0</v>
      </c>
      <c r="I13" s="612">
        <v>0</v>
      </c>
      <c r="J13" s="10"/>
      <c r="K13" s="10"/>
      <c r="L13" s="10"/>
      <c r="M13" s="10"/>
      <c r="N13" s="10"/>
      <c r="O13" s="10"/>
      <c r="P13" s="10"/>
      <c r="Q13" s="10"/>
      <c r="R13" s="10"/>
    </row>
    <row r="14" spans="2:18" s="6" customFormat="1" ht="33" customHeight="1">
      <c r="B14" s="366" t="s">
        <v>103</v>
      </c>
      <c r="C14" s="363" t="s">
        <v>80</v>
      </c>
      <c r="D14" s="611">
        <v>490000</v>
      </c>
      <c r="E14" s="443">
        <v>200000</v>
      </c>
      <c r="F14" s="443">
        <v>150000</v>
      </c>
      <c r="G14" s="443">
        <v>200000</v>
      </c>
      <c r="H14" s="443">
        <v>250000</v>
      </c>
      <c r="I14" s="444">
        <v>490000</v>
      </c>
      <c r="J14" s="10"/>
      <c r="K14" s="10"/>
      <c r="L14" s="10"/>
      <c r="M14" s="10"/>
      <c r="N14" s="10"/>
      <c r="O14" s="10"/>
      <c r="P14" s="10"/>
      <c r="Q14" s="10"/>
      <c r="R14" s="10"/>
    </row>
    <row r="15" spans="2:18" s="6" customFormat="1" ht="33" customHeight="1">
      <c r="B15" s="366" t="s">
        <v>104</v>
      </c>
      <c r="C15" s="363" t="s">
        <v>31</v>
      </c>
      <c r="D15" s="611">
        <v>490000</v>
      </c>
      <c r="E15" s="443">
        <v>490000</v>
      </c>
      <c r="F15" s="443">
        <v>122500</v>
      </c>
      <c r="G15" s="443">
        <v>245000</v>
      </c>
      <c r="H15" s="443">
        <v>367500</v>
      </c>
      <c r="I15" s="444">
        <v>490000</v>
      </c>
      <c r="J15" s="10"/>
      <c r="K15" s="10"/>
      <c r="L15" s="10"/>
      <c r="M15" s="10"/>
      <c r="N15" s="10"/>
      <c r="O15" s="10"/>
      <c r="P15" s="10"/>
      <c r="Q15" s="10"/>
      <c r="R15" s="10"/>
    </row>
    <row r="16" spans="2:18" s="6" customFormat="1" ht="33" customHeight="1" thickBot="1">
      <c r="B16" s="367" t="s">
        <v>105</v>
      </c>
      <c r="C16" s="364" t="s">
        <v>23</v>
      </c>
      <c r="D16" s="613">
        <v>0</v>
      </c>
      <c r="E16" s="614">
        <v>0</v>
      </c>
      <c r="F16" s="614">
        <v>0</v>
      </c>
      <c r="G16" s="614">
        <v>0</v>
      </c>
      <c r="H16" s="614">
        <v>0</v>
      </c>
      <c r="I16" s="615">
        <v>0</v>
      </c>
      <c r="J16" s="10"/>
      <c r="K16" s="10"/>
      <c r="L16" s="10"/>
      <c r="M16" s="10"/>
      <c r="N16" s="10"/>
      <c r="O16" s="10"/>
      <c r="P16" s="10"/>
      <c r="Q16" s="10"/>
      <c r="R16" s="10"/>
    </row>
    <row r="17" spans="2:9" ht="15.75">
      <c r="B17" s="31"/>
      <c r="C17" s="12"/>
      <c r="D17" s="12"/>
      <c r="E17" s="12"/>
      <c r="F17" s="12"/>
      <c r="G17" s="12"/>
      <c r="H17" s="12"/>
      <c r="I17" s="12"/>
    </row>
    <row r="19" spans="3:9" ht="20.25" customHeight="1">
      <c r="C19" s="11"/>
      <c r="D19" s="11"/>
      <c r="E19" s="2"/>
      <c r="F19" s="2"/>
      <c r="G19" s="2"/>
      <c r="H19" s="2"/>
      <c r="I19" s="2"/>
    </row>
  </sheetData>
  <sheetProtection/>
  <mergeCells count="8">
    <mergeCell ref="H8:H9"/>
    <mergeCell ref="I8:I9"/>
    <mergeCell ref="B5:I5"/>
    <mergeCell ref="B8:B9"/>
    <mergeCell ref="C8:C9"/>
    <mergeCell ref="F8:F9"/>
    <mergeCell ref="G8:G9"/>
    <mergeCell ref="E8:E9"/>
  </mergeCells>
  <printOptions/>
  <pageMargins left="0.7" right="0.7" top="0.75" bottom="0.75" header="0.3" footer="0.3"/>
  <pageSetup fitToHeight="1" fitToWidth="1" horizontalDpi="600" verticalDpi="600" orientation="landscape" scale="66" r:id="rId1"/>
  <ignoredErrors>
    <ignoredError sqref="B10:B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B1:H86"/>
  <sheetViews>
    <sheetView showGridLines="0" view="pageBreakPreview" zoomScale="60" zoomScaleNormal="55" workbookViewId="0" topLeftCell="B73">
      <selection activeCell="G19" sqref="G19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8" width="25.7109375" style="0" customWidth="1"/>
    <col min="9" max="9" width="14.8515625" style="1" customWidth="1"/>
    <col min="10" max="10" width="9.140625" style="1" customWidth="1"/>
    <col min="11" max="11" width="12.28125" style="1" customWidth="1"/>
    <col min="12" max="12" width="13.421875" style="1" customWidth="1"/>
    <col min="13" max="16384" width="9.140625" style="1" customWidth="1"/>
  </cols>
  <sheetData>
    <row r="1" spans="2:8" ht="26.25">
      <c r="B1" s="473"/>
      <c r="C1" s="473"/>
      <c r="D1" s="473"/>
      <c r="E1" s="474"/>
      <c r="F1" s="474"/>
      <c r="G1" s="474"/>
      <c r="H1" s="474"/>
    </row>
    <row r="2" spans="2:8" ht="42" customHeight="1">
      <c r="B2" s="473"/>
      <c r="C2" s="473"/>
      <c r="D2" s="473"/>
      <c r="E2" s="474"/>
      <c r="F2" s="474"/>
      <c r="G2" s="474"/>
      <c r="H2" s="475" t="s">
        <v>684</v>
      </c>
    </row>
    <row r="3" spans="2:8" ht="25.5">
      <c r="B3" s="476"/>
      <c r="C3" s="474"/>
      <c r="D3" s="474"/>
      <c r="E3" s="474"/>
      <c r="F3" s="474"/>
      <c r="G3" s="474"/>
      <c r="H3" s="474"/>
    </row>
    <row r="4" spans="2:8" ht="27" customHeight="1">
      <c r="B4" s="661" t="s">
        <v>858</v>
      </c>
      <c r="C4" s="661"/>
      <c r="D4" s="661"/>
      <c r="E4" s="661"/>
      <c r="F4" s="661"/>
      <c r="G4" s="661"/>
      <c r="H4" s="661"/>
    </row>
    <row r="5" spans="2:8" ht="32.25" customHeight="1" hidden="1" thickBot="1">
      <c r="B5" s="473"/>
      <c r="C5" s="473"/>
      <c r="D5" s="473"/>
      <c r="E5" s="473"/>
      <c r="F5" s="473"/>
      <c r="G5" s="473"/>
      <c r="H5" s="473"/>
    </row>
    <row r="6" spans="2:8" ht="15.75" customHeight="1" hidden="1">
      <c r="B6" s="473"/>
      <c r="C6" s="473"/>
      <c r="D6" s="473"/>
      <c r="E6" s="473"/>
      <c r="F6" s="473"/>
      <c r="G6" s="473"/>
      <c r="H6" s="473"/>
    </row>
    <row r="7" spans="2:8" ht="24.75" customHeight="1" thickBot="1">
      <c r="B7" s="473"/>
      <c r="C7" s="473"/>
      <c r="D7" s="473"/>
      <c r="E7" s="477"/>
      <c r="F7" s="477"/>
      <c r="G7" s="477"/>
      <c r="H7" s="478" t="s">
        <v>603</v>
      </c>
    </row>
    <row r="8" spans="2:8" ht="44.25" customHeight="1">
      <c r="B8" s="652" t="s">
        <v>570</v>
      </c>
      <c r="C8" s="654" t="s">
        <v>690</v>
      </c>
      <c r="D8" s="656" t="s">
        <v>571</v>
      </c>
      <c r="E8" s="658" t="s">
        <v>183</v>
      </c>
      <c r="F8" s="659"/>
      <c r="G8" s="659"/>
      <c r="H8" s="660"/>
    </row>
    <row r="9" spans="2:8" ht="77.25" customHeight="1" thickBot="1">
      <c r="B9" s="653"/>
      <c r="C9" s="655"/>
      <c r="D9" s="657"/>
      <c r="E9" s="479" t="s">
        <v>846</v>
      </c>
      <c r="F9" s="479" t="s">
        <v>847</v>
      </c>
      <c r="G9" s="479" t="s">
        <v>848</v>
      </c>
      <c r="H9" s="480" t="s">
        <v>849</v>
      </c>
    </row>
    <row r="10" spans="2:8" s="159" customFormat="1" ht="21" customHeight="1">
      <c r="B10" s="481">
        <v>1</v>
      </c>
      <c r="C10" s="482">
        <v>2</v>
      </c>
      <c r="D10" s="483">
        <v>3</v>
      </c>
      <c r="E10" s="484">
        <v>4</v>
      </c>
      <c r="F10" s="484">
        <v>5</v>
      </c>
      <c r="G10" s="484">
        <v>6</v>
      </c>
      <c r="H10" s="485">
        <v>7</v>
      </c>
    </row>
    <row r="11" spans="2:8" s="160" customFormat="1" ht="34.5" customHeight="1">
      <c r="B11" s="486"/>
      <c r="C11" s="487" t="s">
        <v>225</v>
      </c>
      <c r="D11" s="488"/>
      <c r="E11" s="489"/>
      <c r="F11" s="489"/>
      <c r="G11" s="489"/>
      <c r="H11" s="490"/>
    </row>
    <row r="12" spans="2:8" s="161" customFormat="1" ht="70.5" customHeight="1">
      <c r="B12" s="491" t="s">
        <v>226</v>
      </c>
      <c r="C12" s="492" t="s">
        <v>227</v>
      </c>
      <c r="D12" s="493">
        <v>1001</v>
      </c>
      <c r="E12" s="489">
        <f>E13+E20+E27+E28</f>
        <v>51730</v>
      </c>
      <c r="F12" s="489">
        <f>F13+F20+F27+F28</f>
        <v>114750</v>
      </c>
      <c r="G12" s="489">
        <f>G13+G20+G27+G28</f>
        <v>187100</v>
      </c>
      <c r="H12" s="489">
        <f>H13+H20+H27+H28</f>
        <v>261990</v>
      </c>
    </row>
    <row r="13" spans="2:8" s="160" customFormat="1" ht="47.25" customHeight="1">
      <c r="B13" s="491">
        <v>60</v>
      </c>
      <c r="C13" s="492" t="s">
        <v>228</v>
      </c>
      <c r="D13" s="493">
        <v>1002</v>
      </c>
      <c r="E13" s="489">
        <f>E14+E15+E16+E17+E18+E19</f>
        <v>1000</v>
      </c>
      <c r="F13" s="489">
        <f>F14+F15+F16+F17+F18+F19</f>
        <v>3000</v>
      </c>
      <c r="G13" s="489">
        <f>G14+G15+G16+G17+G18+G19</f>
        <v>4200</v>
      </c>
      <c r="H13" s="489">
        <f>H14+H15+H16+H17+H18+H19</f>
        <v>6100</v>
      </c>
    </row>
    <row r="14" spans="2:8" s="160" customFormat="1" ht="57" customHeight="1">
      <c r="B14" s="494">
        <v>600</v>
      </c>
      <c r="C14" s="495" t="s">
        <v>229</v>
      </c>
      <c r="D14" s="472">
        <v>1003</v>
      </c>
      <c r="E14" s="489"/>
      <c r="F14" s="489"/>
      <c r="G14" s="489"/>
      <c r="H14" s="490"/>
    </row>
    <row r="15" spans="2:8" s="160" customFormat="1" ht="51.75" customHeight="1">
      <c r="B15" s="494">
        <v>601</v>
      </c>
      <c r="C15" s="495" t="s">
        <v>230</v>
      </c>
      <c r="D15" s="472">
        <v>1004</v>
      </c>
      <c r="E15" s="489"/>
      <c r="F15" s="489"/>
      <c r="G15" s="489"/>
      <c r="H15" s="490"/>
    </row>
    <row r="16" spans="2:8" s="160" customFormat="1" ht="52.5" customHeight="1">
      <c r="B16" s="494">
        <v>602</v>
      </c>
      <c r="C16" s="495" t="s">
        <v>231</v>
      </c>
      <c r="D16" s="472">
        <v>1005</v>
      </c>
      <c r="E16" s="489"/>
      <c r="F16" s="489"/>
      <c r="G16" s="489"/>
      <c r="H16" s="490"/>
    </row>
    <row r="17" spans="2:8" s="160" customFormat="1" ht="49.5" customHeight="1">
      <c r="B17" s="494">
        <v>603</v>
      </c>
      <c r="C17" s="495" t="s">
        <v>232</v>
      </c>
      <c r="D17" s="472">
        <v>1006</v>
      </c>
      <c r="E17" s="489"/>
      <c r="F17" s="489"/>
      <c r="G17" s="489"/>
      <c r="H17" s="490"/>
    </row>
    <row r="18" spans="2:8" s="160" customFormat="1" ht="34.5" customHeight="1">
      <c r="B18" s="494">
        <v>604</v>
      </c>
      <c r="C18" s="495" t="s">
        <v>233</v>
      </c>
      <c r="D18" s="472">
        <v>1007</v>
      </c>
      <c r="E18" s="607">
        <v>1000</v>
      </c>
      <c r="F18" s="607">
        <v>3000</v>
      </c>
      <c r="G18" s="607">
        <v>4200</v>
      </c>
      <c r="H18" s="608">
        <v>6100</v>
      </c>
    </row>
    <row r="19" spans="2:8" s="160" customFormat="1" ht="34.5" customHeight="1">
      <c r="B19" s="494">
        <v>605</v>
      </c>
      <c r="C19" s="495" t="s">
        <v>234</v>
      </c>
      <c r="D19" s="472">
        <v>1008</v>
      </c>
      <c r="E19" s="489"/>
      <c r="F19" s="489"/>
      <c r="G19" s="489"/>
      <c r="H19" s="608"/>
    </row>
    <row r="20" spans="2:8" s="160" customFormat="1" ht="53.25" customHeight="1">
      <c r="B20" s="491">
        <v>61</v>
      </c>
      <c r="C20" s="492" t="s">
        <v>235</v>
      </c>
      <c r="D20" s="493">
        <v>1009</v>
      </c>
      <c r="E20" s="489">
        <f>E21+E22+E23+E24+E25+E26</f>
        <v>50000</v>
      </c>
      <c r="F20" s="489">
        <f>F21+F22+F23+F24+F25+F26</f>
        <v>110000</v>
      </c>
      <c r="G20" s="489">
        <f>G21+G22+G23+G24+G25+G26</f>
        <v>180000</v>
      </c>
      <c r="H20" s="607">
        <f>H21+H22+H23+H24+H25+H26</f>
        <v>251890</v>
      </c>
    </row>
    <row r="21" spans="2:8" s="160" customFormat="1" ht="51.75" customHeight="1">
      <c r="B21" s="494">
        <v>610</v>
      </c>
      <c r="C21" s="495" t="s">
        <v>236</v>
      </c>
      <c r="D21" s="472">
        <v>1010</v>
      </c>
      <c r="E21" s="489"/>
      <c r="F21" s="489"/>
      <c r="G21" s="489"/>
      <c r="H21" s="608"/>
    </row>
    <row r="22" spans="2:8" s="160" customFormat="1" ht="51.75" customHeight="1">
      <c r="B22" s="494">
        <v>611</v>
      </c>
      <c r="C22" s="495" t="s">
        <v>237</v>
      </c>
      <c r="D22" s="472">
        <v>1011</v>
      </c>
      <c r="E22" s="489"/>
      <c r="F22" s="489"/>
      <c r="G22" s="489"/>
      <c r="H22" s="608"/>
    </row>
    <row r="23" spans="2:8" s="160" customFormat="1" ht="60" customHeight="1">
      <c r="B23" s="494">
        <v>612</v>
      </c>
      <c r="C23" s="495" t="s">
        <v>238</v>
      </c>
      <c r="D23" s="472">
        <v>1012</v>
      </c>
      <c r="E23" s="489"/>
      <c r="F23" s="489"/>
      <c r="G23" s="489"/>
      <c r="H23" s="608"/>
    </row>
    <row r="24" spans="2:8" s="160" customFormat="1" ht="51" customHeight="1">
      <c r="B24" s="494">
        <v>613</v>
      </c>
      <c r="C24" s="495" t="s">
        <v>239</v>
      </c>
      <c r="D24" s="472">
        <v>1013</v>
      </c>
      <c r="E24" s="489"/>
      <c r="F24" s="489"/>
      <c r="G24" s="489"/>
      <c r="H24" s="608"/>
    </row>
    <row r="25" spans="2:8" s="160" customFormat="1" ht="49.5" customHeight="1">
      <c r="B25" s="494">
        <v>614</v>
      </c>
      <c r="C25" s="495" t="s">
        <v>240</v>
      </c>
      <c r="D25" s="472">
        <v>1014</v>
      </c>
      <c r="E25" s="607">
        <v>50000</v>
      </c>
      <c r="F25" s="607">
        <v>110000</v>
      </c>
      <c r="G25" s="607">
        <v>180000</v>
      </c>
      <c r="H25" s="608">
        <v>251890</v>
      </c>
    </row>
    <row r="26" spans="2:8" s="160" customFormat="1" ht="49.5" customHeight="1">
      <c r="B26" s="494">
        <v>615</v>
      </c>
      <c r="C26" s="495" t="s">
        <v>241</v>
      </c>
      <c r="D26" s="472">
        <v>1015</v>
      </c>
      <c r="E26" s="489"/>
      <c r="F26" s="489"/>
      <c r="G26" s="489"/>
      <c r="H26" s="608"/>
    </row>
    <row r="27" spans="2:8" s="160" customFormat="1" ht="49.5" customHeight="1">
      <c r="B27" s="494">
        <v>64</v>
      </c>
      <c r="C27" s="492" t="s">
        <v>242</v>
      </c>
      <c r="D27" s="493">
        <v>1016</v>
      </c>
      <c r="E27" s="489">
        <v>0</v>
      </c>
      <c r="F27" s="489">
        <v>300</v>
      </c>
      <c r="G27" s="489">
        <v>700</v>
      </c>
      <c r="H27" s="608">
        <v>1000</v>
      </c>
    </row>
    <row r="28" spans="2:8" s="160" customFormat="1" ht="34.5" customHeight="1">
      <c r="B28" s="494">
        <v>65</v>
      </c>
      <c r="C28" s="492" t="s">
        <v>243</v>
      </c>
      <c r="D28" s="472">
        <v>1017</v>
      </c>
      <c r="E28" s="489">
        <v>730</v>
      </c>
      <c r="F28" s="489">
        <v>1450</v>
      </c>
      <c r="G28" s="489">
        <v>2200</v>
      </c>
      <c r="H28" s="608">
        <v>3000</v>
      </c>
    </row>
    <row r="29" spans="2:8" s="160" customFormat="1" ht="34.5" customHeight="1">
      <c r="B29" s="491"/>
      <c r="C29" s="492" t="s">
        <v>244</v>
      </c>
      <c r="D29" s="496"/>
      <c r="E29" s="489"/>
      <c r="F29" s="489"/>
      <c r="G29" s="489"/>
      <c r="H29" s="490"/>
    </row>
    <row r="30" spans="2:8" s="160" customFormat="1" ht="51" customHeight="1">
      <c r="B30" s="491" t="s">
        <v>245</v>
      </c>
      <c r="C30" s="492" t="s">
        <v>246</v>
      </c>
      <c r="D30" s="493">
        <v>1018</v>
      </c>
      <c r="E30" s="489">
        <f>E31-E32+E33+E34+E35+E36+E37+E38+E39+E40+E41</f>
        <v>58575</v>
      </c>
      <c r="F30" s="489">
        <f>F31-F32+F33+F34+F35+F36+F37+F38+F39+F40+F41</f>
        <v>122679</v>
      </c>
      <c r="G30" s="489">
        <f>G31-G32+G33+G34+G35+G36+G37+G38+G39+G40+G41</f>
        <v>186665</v>
      </c>
      <c r="H30" s="489">
        <f>H31-H32+H33+H34+H35+H36+H37+H38+H39+H40+H41</f>
        <v>270899</v>
      </c>
    </row>
    <row r="31" spans="2:8" s="160" customFormat="1" ht="34.5" customHeight="1">
      <c r="B31" s="494">
        <v>50</v>
      </c>
      <c r="C31" s="495" t="s">
        <v>247</v>
      </c>
      <c r="D31" s="472">
        <v>1019</v>
      </c>
      <c r="E31" s="489">
        <v>600</v>
      </c>
      <c r="F31" s="489">
        <v>1800</v>
      </c>
      <c r="G31" s="489">
        <v>2300</v>
      </c>
      <c r="H31" s="490">
        <v>3000</v>
      </c>
    </row>
    <row r="32" spans="2:8" s="160" customFormat="1" ht="34.5" customHeight="1">
      <c r="B32" s="494">
        <v>62</v>
      </c>
      <c r="C32" s="495" t="s">
        <v>248</v>
      </c>
      <c r="D32" s="472">
        <v>1020</v>
      </c>
      <c r="E32" s="489">
        <v>0</v>
      </c>
      <c r="F32" s="489">
        <v>0</v>
      </c>
      <c r="G32" s="489">
        <v>1000</v>
      </c>
      <c r="H32" s="490">
        <v>1500</v>
      </c>
    </row>
    <row r="33" spans="2:8" s="160" customFormat="1" ht="51.75" customHeight="1">
      <c r="B33" s="494">
        <v>630</v>
      </c>
      <c r="C33" s="495" t="s">
        <v>249</v>
      </c>
      <c r="D33" s="472">
        <v>1021</v>
      </c>
      <c r="E33" s="489"/>
      <c r="F33" s="489"/>
      <c r="G33" s="489"/>
      <c r="H33" s="490"/>
    </row>
    <row r="34" spans="2:8" s="160" customFormat="1" ht="48" customHeight="1">
      <c r="B34" s="494">
        <v>631</v>
      </c>
      <c r="C34" s="495" t="s">
        <v>250</v>
      </c>
      <c r="D34" s="472">
        <v>1022</v>
      </c>
      <c r="E34" s="489"/>
      <c r="F34" s="489"/>
      <c r="G34" s="489"/>
      <c r="H34" s="490"/>
    </row>
    <row r="35" spans="2:8" s="160" customFormat="1" ht="51" customHeight="1">
      <c r="B35" s="494" t="s">
        <v>124</v>
      </c>
      <c r="C35" s="495" t="s">
        <v>251</v>
      </c>
      <c r="D35" s="472">
        <v>1023</v>
      </c>
      <c r="E35" s="489">
        <v>3000</v>
      </c>
      <c r="F35" s="489">
        <v>8000</v>
      </c>
      <c r="G35" s="489">
        <v>18000</v>
      </c>
      <c r="H35" s="490">
        <v>31095</v>
      </c>
    </row>
    <row r="36" spans="2:8" s="160" customFormat="1" ht="34.5" customHeight="1">
      <c r="B36" s="494">
        <v>513</v>
      </c>
      <c r="C36" s="495" t="s">
        <v>252</v>
      </c>
      <c r="D36" s="472">
        <v>1024</v>
      </c>
      <c r="E36" s="489">
        <v>6400</v>
      </c>
      <c r="F36" s="489">
        <v>12000</v>
      </c>
      <c r="G36" s="489">
        <v>19000</v>
      </c>
      <c r="H36" s="490">
        <v>25600</v>
      </c>
    </row>
    <row r="37" spans="2:8" s="160" customFormat="1" ht="54" customHeight="1">
      <c r="B37" s="494">
        <v>52</v>
      </c>
      <c r="C37" s="495" t="s">
        <v>253</v>
      </c>
      <c r="D37" s="472">
        <v>1025</v>
      </c>
      <c r="E37" s="489">
        <v>37675</v>
      </c>
      <c r="F37" s="489">
        <v>78189</v>
      </c>
      <c r="G37" s="489">
        <v>114775</v>
      </c>
      <c r="H37" s="490">
        <v>155345</v>
      </c>
    </row>
    <row r="38" spans="2:8" s="160" customFormat="1" ht="34.5" customHeight="1">
      <c r="B38" s="494">
        <v>53</v>
      </c>
      <c r="C38" s="495" t="s">
        <v>254</v>
      </c>
      <c r="D38" s="472">
        <v>1026</v>
      </c>
      <c r="E38" s="489">
        <v>1600</v>
      </c>
      <c r="F38" s="489">
        <v>4290</v>
      </c>
      <c r="G38" s="489">
        <v>6190</v>
      </c>
      <c r="H38" s="490">
        <v>12820</v>
      </c>
    </row>
    <row r="39" spans="2:8" s="160" customFormat="1" ht="34.5" customHeight="1">
      <c r="B39" s="494">
        <v>540</v>
      </c>
      <c r="C39" s="495" t="s">
        <v>255</v>
      </c>
      <c r="D39" s="472">
        <v>1027</v>
      </c>
      <c r="E39" s="489">
        <v>5300</v>
      </c>
      <c r="F39" s="489">
        <v>10400</v>
      </c>
      <c r="G39" s="489">
        <v>15400</v>
      </c>
      <c r="H39" s="490">
        <v>20300</v>
      </c>
    </row>
    <row r="40" spans="2:8" s="160" customFormat="1" ht="34.5" customHeight="1">
      <c r="B40" s="494" t="s">
        <v>125</v>
      </c>
      <c r="C40" s="495" t="s">
        <v>256</v>
      </c>
      <c r="D40" s="472">
        <v>1028</v>
      </c>
      <c r="E40" s="489"/>
      <c r="F40" s="489"/>
      <c r="G40" s="489"/>
      <c r="H40" s="490">
        <v>1000</v>
      </c>
    </row>
    <row r="41" spans="2:8" s="162" customFormat="1" ht="34.5" customHeight="1">
      <c r="B41" s="494">
        <v>55</v>
      </c>
      <c r="C41" s="495" t="s">
        <v>257</v>
      </c>
      <c r="D41" s="472">
        <v>1029</v>
      </c>
      <c r="E41" s="489">
        <v>4000</v>
      </c>
      <c r="F41" s="489">
        <v>8000</v>
      </c>
      <c r="G41" s="489">
        <v>12000</v>
      </c>
      <c r="H41" s="490">
        <v>23239</v>
      </c>
    </row>
    <row r="42" spans="2:8" s="162" customFormat="1" ht="34.5" customHeight="1">
      <c r="B42" s="491"/>
      <c r="C42" s="492" t="s">
        <v>258</v>
      </c>
      <c r="D42" s="493">
        <v>1030</v>
      </c>
      <c r="E42" s="489"/>
      <c r="F42" s="489"/>
      <c r="G42" s="489">
        <f>G12-G30</f>
        <v>435</v>
      </c>
      <c r="H42" s="489"/>
    </row>
    <row r="43" spans="2:8" s="162" customFormat="1" ht="34.5" customHeight="1">
      <c r="B43" s="491"/>
      <c r="C43" s="492" t="s">
        <v>259</v>
      </c>
      <c r="D43" s="493">
        <v>1031</v>
      </c>
      <c r="E43" s="489">
        <f>E30-E12</f>
        <v>6845</v>
      </c>
      <c r="F43" s="489">
        <f>F30-F12</f>
        <v>7929</v>
      </c>
      <c r="G43" s="489"/>
      <c r="H43" s="489">
        <f>H30-H12</f>
        <v>8909</v>
      </c>
    </row>
    <row r="44" spans="2:8" s="162" customFormat="1" ht="34.5" customHeight="1">
      <c r="B44" s="491">
        <v>66</v>
      </c>
      <c r="C44" s="492" t="s">
        <v>260</v>
      </c>
      <c r="D44" s="493">
        <v>1032</v>
      </c>
      <c r="E44" s="489">
        <f>E45+E50+E51</f>
        <v>800</v>
      </c>
      <c r="F44" s="489">
        <f>F45+F50+F51</f>
        <v>2100</v>
      </c>
      <c r="G44" s="489">
        <f>G45+G50+G51</f>
        <v>3300</v>
      </c>
      <c r="H44" s="489">
        <f>H45+H50+H51</f>
        <v>5000</v>
      </c>
    </row>
    <row r="45" spans="2:8" s="162" customFormat="1" ht="80.25" customHeight="1">
      <c r="B45" s="491" t="s">
        <v>261</v>
      </c>
      <c r="C45" s="492" t="s">
        <v>262</v>
      </c>
      <c r="D45" s="493">
        <v>1033</v>
      </c>
      <c r="E45" s="489">
        <f>E46+E47+E48+E49</f>
        <v>0</v>
      </c>
      <c r="F45" s="489">
        <f>F46+F47+F48+F49</f>
        <v>0</v>
      </c>
      <c r="G45" s="489">
        <f>G46+G47+G48+G49</f>
        <v>0</v>
      </c>
      <c r="H45" s="489">
        <f>H46+H47+H48+H49</f>
        <v>0</v>
      </c>
    </row>
    <row r="46" spans="2:8" s="162" customFormat="1" ht="44.25" customHeight="1">
      <c r="B46" s="494">
        <v>660</v>
      </c>
      <c r="C46" s="495" t="s">
        <v>263</v>
      </c>
      <c r="D46" s="472">
        <v>1034</v>
      </c>
      <c r="E46" s="489"/>
      <c r="F46" s="489"/>
      <c r="G46" s="489"/>
      <c r="H46" s="490"/>
    </row>
    <row r="47" spans="2:8" s="162" customFormat="1" ht="42" customHeight="1">
      <c r="B47" s="494">
        <v>661</v>
      </c>
      <c r="C47" s="495" t="s">
        <v>264</v>
      </c>
      <c r="D47" s="472">
        <v>1035</v>
      </c>
      <c r="E47" s="489"/>
      <c r="F47" s="489"/>
      <c r="G47" s="489"/>
      <c r="H47" s="490"/>
    </row>
    <row r="48" spans="2:8" s="162" customFormat="1" ht="48" customHeight="1">
      <c r="B48" s="494">
        <v>665</v>
      </c>
      <c r="C48" s="495" t="s">
        <v>265</v>
      </c>
      <c r="D48" s="472">
        <v>1036</v>
      </c>
      <c r="E48" s="489"/>
      <c r="F48" s="489"/>
      <c r="G48" s="489"/>
      <c r="H48" s="490"/>
    </row>
    <row r="49" spans="2:8" s="162" customFormat="1" ht="34.5" customHeight="1">
      <c r="B49" s="494">
        <v>669</v>
      </c>
      <c r="C49" s="495" t="s">
        <v>266</v>
      </c>
      <c r="D49" s="472">
        <v>1037</v>
      </c>
      <c r="E49" s="489"/>
      <c r="F49" s="489"/>
      <c r="G49" s="489"/>
      <c r="H49" s="490"/>
    </row>
    <row r="50" spans="2:8" s="162" customFormat="1" ht="34.5" customHeight="1">
      <c r="B50" s="491">
        <v>662</v>
      </c>
      <c r="C50" s="492" t="s">
        <v>267</v>
      </c>
      <c r="D50" s="493">
        <v>1038</v>
      </c>
      <c r="E50" s="489">
        <v>800</v>
      </c>
      <c r="F50" s="489">
        <v>2100</v>
      </c>
      <c r="G50" s="489">
        <v>3300</v>
      </c>
      <c r="H50" s="490">
        <v>5000</v>
      </c>
    </row>
    <row r="51" spans="2:8" s="162" customFormat="1" ht="48" customHeight="1">
      <c r="B51" s="491" t="s">
        <v>126</v>
      </c>
      <c r="C51" s="492" t="s">
        <v>268</v>
      </c>
      <c r="D51" s="493">
        <v>1039</v>
      </c>
      <c r="E51" s="489"/>
      <c r="F51" s="489"/>
      <c r="G51" s="489"/>
      <c r="H51" s="490"/>
    </row>
    <row r="52" spans="2:8" s="162" customFormat="1" ht="47.25" customHeight="1">
      <c r="B52" s="491">
        <v>56</v>
      </c>
      <c r="C52" s="492" t="s">
        <v>269</v>
      </c>
      <c r="D52" s="493">
        <v>1040</v>
      </c>
      <c r="E52" s="489">
        <f>E53+E58+E59</f>
        <v>0</v>
      </c>
      <c r="F52" s="489">
        <f>F53+F58+F59</f>
        <v>0</v>
      </c>
      <c r="G52" s="489">
        <f>G53+G58+G59</f>
        <v>2</v>
      </c>
      <c r="H52" s="489">
        <v>10</v>
      </c>
    </row>
    <row r="53" spans="2:8" ht="90.75" customHeight="1">
      <c r="B53" s="491" t="s">
        <v>270</v>
      </c>
      <c r="C53" s="492" t="s">
        <v>572</v>
      </c>
      <c r="D53" s="493">
        <v>1041</v>
      </c>
      <c r="E53" s="489">
        <f>E54+E55+E56+E57</f>
        <v>0</v>
      </c>
      <c r="F53" s="489">
        <f>F54+F55+F56+F57</f>
        <v>0</v>
      </c>
      <c r="G53" s="489">
        <f>G54+G55+G56+G57</f>
        <v>0</v>
      </c>
      <c r="H53" s="489">
        <f>H54+H55+H56+H57</f>
        <v>0</v>
      </c>
    </row>
    <row r="54" spans="2:8" ht="51.75" customHeight="1">
      <c r="B54" s="494">
        <v>560</v>
      </c>
      <c r="C54" s="495" t="s">
        <v>127</v>
      </c>
      <c r="D54" s="472">
        <v>1042</v>
      </c>
      <c r="E54" s="489"/>
      <c r="F54" s="489"/>
      <c r="G54" s="489"/>
      <c r="H54" s="490"/>
    </row>
    <row r="55" spans="2:8" ht="54.75" customHeight="1">
      <c r="B55" s="494">
        <v>561</v>
      </c>
      <c r="C55" s="495" t="s">
        <v>128</v>
      </c>
      <c r="D55" s="472">
        <v>1043</v>
      </c>
      <c r="E55" s="489"/>
      <c r="F55" s="489"/>
      <c r="G55" s="489"/>
      <c r="H55" s="490"/>
    </row>
    <row r="56" spans="2:8" ht="51" customHeight="1">
      <c r="B56" s="494">
        <v>565</v>
      </c>
      <c r="C56" s="495" t="s">
        <v>271</v>
      </c>
      <c r="D56" s="472">
        <v>1044</v>
      </c>
      <c r="E56" s="489"/>
      <c r="F56" s="489"/>
      <c r="G56" s="489"/>
      <c r="H56" s="490"/>
    </row>
    <row r="57" spans="2:8" ht="34.5" customHeight="1">
      <c r="B57" s="494" t="s">
        <v>129</v>
      </c>
      <c r="C57" s="495" t="s">
        <v>272</v>
      </c>
      <c r="D57" s="472">
        <v>1045</v>
      </c>
      <c r="E57" s="489"/>
      <c r="F57" s="489"/>
      <c r="G57" s="489"/>
      <c r="H57" s="490"/>
    </row>
    <row r="58" spans="2:8" ht="34.5" customHeight="1">
      <c r="B58" s="494">
        <v>562</v>
      </c>
      <c r="C58" s="492" t="s">
        <v>273</v>
      </c>
      <c r="D58" s="493">
        <v>1046</v>
      </c>
      <c r="E58" s="489"/>
      <c r="F58" s="489"/>
      <c r="G58" s="489">
        <v>2</v>
      </c>
      <c r="H58" s="490">
        <v>10</v>
      </c>
    </row>
    <row r="59" spans="2:8" ht="64.5" customHeight="1">
      <c r="B59" s="491" t="s">
        <v>274</v>
      </c>
      <c r="C59" s="492" t="s">
        <v>275</v>
      </c>
      <c r="D59" s="493">
        <v>1047</v>
      </c>
      <c r="E59" s="489"/>
      <c r="F59" s="489"/>
      <c r="G59" s="489"/>
      <c r="H59" s="490"/>
    </row>
    <row r="60" spans="2:8" ht="34.5" customHeight="1">
      <c r="B60" s="491"/>
      <c r="C60" s="492" t="s">
        <v>276</v>
      </c>
      <c r="D60" s="493">
        <v>1048</v>
      </c>
      <c r="E60" s="489">
        <f>E44-E52</f>
        <v>800</v>
      </c>
      <c r="F60" s="489">
        <f>F44-F52</f>
        <v>2100</v>
      </c>
      <c r="G60" s="489">
        <f>G44-G52</f>
        <v>3298</v>
      </c>
      <c r="H60" s="489">
        <f>H44-H52</f>
        <v>4990</v>
      </c>
    </row>
    <row r="61" spans="2:8" ht="34.5" customHeight="1">
      <c r="B61" s="491"/>
      <c r="C61" s="492" t="s">
        <v>277</v>
      </c>
      <c r="D61" s="493">
        <v>1049</v>
      </c>
      <c r="E61" s="489"/>
      <c r="F61" s="489"/>
      <c r="G61" s="489"/>
      <c r="H61" s="490"/>
    </row>
    <row r="62" spans="2:8" ht="71.25" customHeight="1">
      <c r="B62" s="494" t="s">
        <v>130</v>
      </c>
      <c r="C62" s="495" t="s">
        <v>278</v>
      </c>
      <c r="D62" s="472">
        <v>1050</v>
      </c>
      <c r="E62" s="489"/>
      <c r="F62" s="489"/>
      <c r="G62" s="489"/>
      <c r="H62" s="490"/>
    </row>
    <row r="63" spans="2:8" ht="84.75" customHeight="1">
      <c r="B63" s="494" t="s">
        <v>131</v>
      </c>
      <c r="C63" s="495" t="s">
        <v>279</v>
      </c>
      <c r="D63" s="472">
        <v>1051</v>
      </c>
      <c r="E63" s="489"/>
      <c r="F63" s="489"/>
      <c r="G63" s="489"/>
      <c r="H63" s="490"/>
    </row>
    <row r="64" spans="2:8" ht="69.75" customHeight="1">
      <c r="B64" s="491" t="s">
        <v>280</v>
      </c>
      <c r="C64" s="492" t="s">
        <v>281</v>
      </c>
      <c r="D64" s="493">
        <v>1052</v>
      </c>
      <c r="E64" s="489">
        <v>400</v>
      </c>
      <c r="F64" s="489">
        <v>1100</v>
      </c>
      <c r="G64" s="489">
        <v>3250</v>
      </c>
      <c r="H64" s="490">
        <v>13000</v>
      </c>
    </row>
    <row r="65" spans="2:8" ht="71.25" customHeight="1">
      <c r="B65" s="491" t="s">
        <v>132</v>
      </c>
      <c r="C65" s="492" t="s">
        <v>282</v>
      </c>
      <c r="D65" s="493">
        <v>1053</v>
      </c>
      <c r="E65" s="489">
        <v>500</v>
      </c>
      <c r="F65" s="489">
        <v>600</v>
      </c>
      <c r="G65" s="489">
        <v>2000</v>
      </c>
      <c r="H65" s="490">
        <v>8750</v>
      </c>
    </row>
    <row r="66" spans="2:8" ht="80.25" customHeight="1">
      <c r="B66" s="494"/>
      <c r="C66" s="495" t="s">
        <v>283</v>
      </c>
      <c r="D66" s="472">
        <v>1054</v>
      </c>
      <c r="E66" s="489"/>
      <c r="F66" s="489"/>
      <c r="G66" s="489">
        <f>G42-G43+G60-G61+G62-G63+G64-G65</f>
        <v>4983</v>
      </c>
      <c r="H66" s="489">
        <f>H42-H43+H60-H61+H62-H63+H64-H65</f>
        <v>331</v>
      </c>
    </row>
    <row r="67" spans="2:8" ht="79.5" customHeight="1">
      <c r="B67" s="494"/>
      <c r="C67" s="495" t="s">
        <v>284</v>
      </c>
      <c r="D67" s="472">
        <v>1055</v>
      </c>
      <c r="E67" s="489">
        <f>E43-E42+E61-E60+E63-E62+E65-E64</f>
        <v>6145</v>
      </c>
      <c r="F67" s="489">
        <f>F43-F42+F61-F60+F63-F62+F65-F64</f>
        <v>5329</v>
      </c>
      <c r="G67" s="489"/>
      <c r="H67" s="490"/>
    </row>
    <row r="68" spans="2:8" ht="77.25" customHeight="1">
      <c r="B68" s="494" t="s">
        <v>285</v>
      </c>
      <c r="C68" s="495" t="s">
        <v>286</v>
      </c>
      <c r="D68" s="472">
        <v>1056</v>
      </c>
      <c r="E68" s="489"/>
      <c r="F68" s="489"/>
      <c r="G68" s="489"/>
      <c r="H68" s="490"/>
    </row>
    <row r="69" spans="2:8" ht="81.75" customHeight="1">
      <c r="B69" s="494" t="s">
        <v>287</v>
      </c>
      <c r="C69" s="495" t="s">
        <v>288</v>
      </c>
      <c r="D69" s="472">
        <v>1057</v>
      </c>
      <c r="E69" s="489"/>
      <c r="F69" s="489"/>
      <c r="G69" s="489"/>
      <c r="H69" s="490"/>
    </row>
    <row r="70" spans="2:8" ht="49.5" customHeight="1">
      <c r="B70" s="491"/>
      <c r="C70" s="492" t="s">
        <v>289</v>
      </c>
      <c r="D70" s="493">
        <v>1058</v>
      </c>
      <c r="E70" s="489"/>
      <c r="F70" s="489"/>
      <c r="G70" s="489">
        <f>G66-G67+G68-G69</f>
        <v>4983</v>
      </c>
      <c r="H70" s="489">
        <f>H66-H67+H68-H69</f>
        <v>331</v>
      </c>
    </row>
    <row r="71" spans="2:8" ht="54.75" customHeight="1">
      <c r="B71" s="491"/>
      <c r="C71" s="492" t="s">
        <v>290</v>
      </c>
      <c r="D71" s="493">
        <v>1059</v>
      </c>
      <c r="E71" s="489">
        <f>E67-E66+E69-E68</f>
        <v>6145</v>
      </c>
      <c r="F71" s="489">
        <f>F67-F66+F69-F68</f>
        <v>5329</v>
      </c>
      <c r="G71" s="489"/>
      <c r="H71" s="490"/>
    </row>
    <row r="72" spans="2:8" ht="34.5" customHeight="1">
      <c r="B72" s="494"/>
      <c r="C72" s="495" t="s">
        <v>291</v>
      </c>
      <c r="D72" s="472"/>
      <c r="E72" s="489"/>
      <c r="F72" s="489"/>
      <c r="G72" s="489"/>
      <c r="H72" s="490"/>
    </row>
    <row r="73" spans="2:8" ht="34.5" customHeight="1">
      <c r="B73" s="494">
        <v>721</v>
      </c>
      <c r="C73" s="495" t="s">
        <v>292</v>
      </c>
      <c r="D73" s="472">
        <v>1060</v>
      </c>
      <c r="E73" s="489"/>
      <c r="F73" s="489"/>
      <c r="G73" s="489"/>
      <c r="H73" s="490"/>
    </row>
    <row r="74" spans="2:8" ht="34.5" customHeight="1">
      <c r="B74" s="494" t="s">
        <v>293</v>
      </c>
      <c r="C74" s="495" t="s">
        <v>294</v>
      </c>
      <c r="D74" s="472">
        <v>1061</v>
      </c>
      <c r="E74" s="489"/>
      <c r="F74" s="489"/>
      <c r="G74" s="489"/>
      <c r="H74" s="490"/>
    </row>
    <row r="75" spans="2:8" ht="34.5" customHeight="1">
      <c r="B75" s="494" t="s">
        <v>293</v>
      </c>
      <c r="C75" s="495" t="s">
        <v>295</v>
      </c>
      <c r="D75" s="472">
        <v>1062</v>
      </c>
      <c r="E75" s="489"/>
      <c r="F75" s="489"/>
      <c r="G75" s="489"/>
      <c r="H75" s="490"/>
    </row>
    <row r="76" spans="2:8" ht="34.5" customHeight="1">
      <c r="B76" s="494">
        <v>723</v>
      </c>
      <c r="C76" s="495" t="s">
        <v>296</v>
      </c>
      <c r="D76" s="472">
        <v>1063</v>
      </c>
      <c r="E76" s="489"/>
      <c r="F76" s="489"/>
      <c r="G76" s="489"/>
      <c r="H76" s="490"/>
    </row>
    <row r="77" spans="2:8" ht="51.75" customHeight="1">
      <c r="B77" s="491"/>
      <c r="C77" s="492" t="s">
        <v>573</v>
      </c>
      <c r="D77" s="493">
        <v>1064</v>
      </c>
      <c r="E77" s="489"/>
      <c r="F77" s="489"/>
      <c r="G77" s="489">
        <f>G70-G71-G73-G74+G75-G76</f>
        <v>4983</v>
      </c>
      <c r="H77" s="489">
        <f>H70-H71-H73-H74+H75-H76</f>
        <v>331</v>
      </c>
    </row>
    <row r="78" spans="2:8" ht="55.5" customHeight="1">
      <c r="B78" s="491"/>
      <c r="C78" s="492" t="s">
        <v>574</v>
      </c>
      <c r="D78" s="493">
        <v>1065</v>
      </c>
      <c r="E78" s="489">
        <f>E71-E70+E73+E74-E75+E76</f>
        <v>6145</v>
      </c>
      <c r="F78" s="489">
        <f>F71-F70+F73+F74-F75+F76</f>
        <v>5329</v>
      </c>
      <c r="G78" s="489"/>
      <c r="H78" s="490"/>
    </row>
    <row r="79" spans="2:8" ht="48" customHeight="1">
      <c r="B79" s="494"/>
      <c r="C79" s="495" t="s">
        <v>297</v>
      </c>
      <c r="D79" s="472">
        <v>1066</v>
      </c>
      <c r="E79" s="489"/>
      <c r="F79" s="489"/>
      <c r="G79" s="489"/>
      <c r="H79" s="490"/>
    </row>
    <row r="80" spans="2:8" ht="51" customHeight="1">
      <c r="B80" s="494"/>
      <c r="C80" s="495" t="s">
        <v>298</v>
      </c>
      <c r="D80" s="472">
        <v>1067</v>
      </c>
      <c r="E80" s="489"/>
      <c r="F80" s="489"/>
      <c r="G80" s="489"/>
      <c r="H80" s="490"/>
    </row>
    <row r="81" spans="2:8" ht="51.75" customHeight="1">
      <c r="B81" s="494"/>
      <c r="C81" s="495" t="s">
        <v>575</v>
      </c>
      <c r="D81" s="472">
        <v>1068</v>
      </c>
      <c r="E81" s="497"/>
      <c r="F81" s="489"/>
      <c r="G81" s="498"/>
      <c r="H81" s="490"/>
    </row>
    <row r="82" spans="2:8" ht="48" customHeight="1">
      <c r="B82" s="494"/>
      <c r="C82" s="495" t="s">
        <v>576</v>
      </c>
      <c r="D82" s="472">
        <v>1069</v>
      </c>
      <c r="E82" s="499"/>
      <c r="F82" s="500"/>
      <c r="G82" s="501"/>
      <c r="H82" s="502"/>
    </row>
    <row r="83" spans="2:8" ht="34.5" customHeight="1">
      <c r="B83" s="494"/>
      <c r="C83" s="495" t="s">
        <v>577</v>
      </c>
      <c r="D83" s="472"/>
      <c r="E83" s="503"/>
      <c r="F83" s="504"/>
      <c r="G83" s="505"/>
      <c r="H83" s="490"/>
    </row>
    <row r="84" spans="2:8" ht="34.5" customHeight="1">
      <c r="B84" s="506"/>
      <c r="C84" s="507" t="s">
        <v>98</v>
      </c>
      <c r="D84" s="472">
        <v>1070</v>
      </c>
      <c r="E84" s="508"/>
      <c r="F84" s="508"/>
      <c r="G84" s="509"/>
      <c r="H84" s="510"/>
    </row>
    <row r="85" spans="2:8" ht="34.5" customHeight="1" thickBot="1">
      <c r="B85" s="511"/>
      <c r="C85" s="512" t="s">
        <v>299</v>
      </c>
      <c r="D85" s="513">
        <v>1071</v>
      </c>
      <c r="E85" s="514"/>
      <c r="F85" s="515"/>
      <c r="G85" s="514"/>
      <c r="H85" s="516"/>
    </row>
    <row r="86" ht="54" customHeight="1">
      <c r="D86" s="163"/>
    </row>
  </sheetData>
  <sheetProtection/>
  <mergeCells count="5">
    <mergeCell ref="B8:B9"/>
    <mergeCell ref="C8:C9"/>
    <mergeCell ref="D8:D9"/>
    <mergeCell ref="E8:H8"/>
    <mergeCell ref="B4:H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40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G58"/>
  <sheetViews>
    <sheetView showGridLines="0" zoomScale="75" zoomScaleNormal="75" zoomScalePageLayoutView="0" workbookViewId="0" topLeftCell="A31">
      <selection activeCell="E35" sqref="E35"/>
    </sheetView>
  </sheetViews>
  <sheetFormatPr defaultColWidth="9.140625" defaultRowHeight="12.75"/>
  <cols>
    <col min="1" max="1" width="9.140625" style="12" customWidth="1"/>
    <col min="2" max="2" width="74.7109375" style="12" customWidth="1"/>
    <col min="3" max="3" width="14.8515625" style="50" customWidth="1"/>
    <col min="4" max="7" width="25.28125" style="12" customWidth="1"/>
    <col min="8" max="16384" width="9.140625" style="12" customWidth="1"/>
  </cols>
  <sheetData>
    <row r="2" ht="15.75">
      <c r="G2" s="37"/>
    </row>
    <row r="3" ht="24.75" customHeight="1">
      <c r="G3" s="9" t="s">
        <v>685</v>
      </c>
    </row>
    <row r="4" spans="2:7" s="34" customFormat="1" ht="24.75" customHeight="1">
      <c r="B4" s="662" t="s">
        <v>51</v>
      </c>
      <c r="C4" s="662"/>
      <c r="D4" s="662"/>
      <c r="E4" s="662"/>
      <c r="F4" s="662"/>
      <c r="G4" s="662"/>
    </row>
    <row r="5" spans="2:7" s="34" customFormat="1" ht="24.75" customHeight="1">
      <c r="B5" s="662" t="s">
        <v>887</v>
      </c>
      <c r="C5" s="662"/>
      <c r="D5" s="662"/>
      <c r="E5" s="662"/>
      <c r="F5" s="662"/>
      <c r="G5" s="662"/>
    </row>
    <row r="6" ht="18.75" customHeight="1" thickBot="1">
      <c r="G6" s="37" t="s">
        <v>603</v>
      </c>
    </row>
    <row r="7" spans="2:7" ht="30" customHeight="1">
      <c r="B7" s="663" t="s">
        <v>97</v>
      </c>
      <c r="C7" s="665" t="s">
        <v>48</v>
      </c>
      <c r="D7" s="667" t="s">
        <v>79</v>
      </c>
      <c r="E7" s="667"/>
      <c r="F7" s="667"/>
      <c r="G7" s="668"/>
    </row>
    <row r="8" spans="2:7" ht="69" customHeight="1" thickBot="1">
      <c r="B8" s="664"/>
      <c r="C8" s="666"/>
      <c r="D8" s="155" t="s">
        <v>888</v>
      </c>
      <c r="E8" s="155" t="s">
        <v>847</v>
      </c>
      <c r="F8" s="155" t="s">
        <v>889</v>
      </c>
      <c r="G8" s="156" t="s">
        <v>849</v>
      </c>
    </row>
    <row r="9" spans="2:7" ht="30" customHeight="1">
      <c r="B9" s="517" t="s">
        <v>201</v>
      </c>
      <c r="C9" s="518"/>
      <c r="D9" s="519"/>
      <c r="E9" s="519"/>
      <c r="F9" s="519"/>
      <c r="G9" s="273"/>
    </row>
    <row r="10" spans="2:7" ht="33.75" customHeight="1">
      <c r="B10" s="152" t="s">
        <v>202</v>
      </c>
      <c r="C10" s="157">
        <v>3001</v>
      </c>
      <c r="D10" s="230">
        <f>D11+D12+D13</f>
        <v>55100</v>
      </c>
      <c r="E10" s="230">
        <f>E11+E12+E13</f>
        <v>103344</v>
      </c>
      <c r="F10" s="230">
        <f>F11+F12+F13</f>
        <v>180400</v>
      </c>
      <c r="G10" s="232">
        <f>G11+G12+G13</f>
        <v>240100</v>
      </c>
    </row>
    <row r="11" spans="2:7" ht="30" customHeight="1">
      <c r="B11" s="153" t="s">
        <v>52</v>
      </c>
      <c r="C11" s="157">
        <v>3002</v>
      </c>
      <c r="D11" s="285">
        <v>53400</v>
      </c>
      <c r="E11" s="270">
        <v>99844</v>
      </c>
      <c r="F11" s="230">
        <v>173000</v>
      </c>
      <c r="G11" s="232">
        <v>230000</v>
      </c>
    </row>
    <row r="12" spans="2:7" ht="30" customHeight="1">
      <c r="B12" s="153" t="s">
        <v>53</v>
      </c>
      <c r="C12" s="157">
        <v>3003</v>
      </c>
      <c r="D12" s="261">
        <v>900</v>
      </c>
      <c r="E12" s="230">
        <v>2500</v>
      </c>
      <c r="F12" s="230">
        <v>3800</v>
      </c>
      <c r="G12" s="232">
        <v>5000</v>
      </c>
    </row>
    <row r="13" spans="2:7" ht="30" customHeight="1">
      <c r="B13" s="153" t="s">
        <v>54</v>
      </c>
      <c r="C13" s="157">
        <v>3004</v>
      </c>
      <c r="D13" s="230">
        <v>800</v>
      </c>
      <c r="E13" s="230">
        <v>1000</v>
      </c>
      <c r="F13" s="230">
        <v>3600</v>
      </c>
      <c r="G13" s="232">
        <v>5100</v>
      </c>
    </row>
    <row r="14" spans="2:7" ht="30" customHeight="1">
      <c r="B14" s="152" t="s">
        <v>203</v>
      </c>
      <c r="C14" s="157">
        <v>3005</v>
      </c>
      <c r="D14" s="230">
        <f>D15+D16+D17+D18+D19</f>
        <v>53250</v>
      </c>
      <c r="E14" s="230">
        <f>E15+E16+E17+E18+E19</f>
        <v>91400</v>
      </c>
      <c r="F14" s="230">
        <f>F15+F16+F17+F18+F19</f>
        <v>155781</v>
      </c>
      <c r="G14" s="232">
        <f>G15+G16+G17+G18+G19</f>
        <v>221166</v>
      </c>
    </row>
    <row r="15" spans="2:7" ht="30" customHeight="1">
      <c r="B15" s="153" t="s">
        <v>55</v>
      </c>
      <c r="C15" s="157">
        <v>3006</v>
      </c>
      <c r="D15" s="230">
        <v>17050</v>
      </c>
      <c r="E15" s="230">
        <v>24000</v>
      </c>
      <c r="F15" s="230">
        <v>55000</v>
      </c>
      <c r="G15" s="232">
        <v>69000</v>
      </c>
    </row>
    <row r="16" spans="2:7" ht="27" customHeight="1">
      <c r="B16" s="153" t="s">
        <v>204</v>
      </c>
      <c r="C16" s="157">
        <v>3007</v>
      </c>
      <c r="D16" s="230">
        <v>34000</v>
      </c>
      <c r="E16" s="230">
        <v>62000</v>
      </c>
      <c r="F16" s="230">
        <v>93181</v>
      </c>
      <c r="G16" s="232">
        <v>141366</v>
      </c>
    </row>
    <row r="17" spans="2:7" ht="30" customHeight="1">
      <c r="B17" s="153" t="s">
        <v>56</v>
      </c>
      <c r="C17" s="157">
        <v>3008</v>
      </c>
      <c r="D17" s="230"/>
      <c r="E17" s="230"/>
      <c r="F17" s="230"/>
      <c r="G17" s="232"/>
    </row>
    <row r="18" spans="2:7" ht="30" customHeight="1">
      <c r="B18" s="153" t="s">
        <v>57</v>
      </c>
      <c r="C18" s="157">
        <v>3009</v>
      </c>
      <c r="D18" s="230">
        <v>200</v>
      </c>
      <c r="E18" s="230">
        <v>400</v>
      </c>
      <c r="F18" s="230">
        <v>600</v>
      </c>
      <c r="G18" s="232">
        <v>800</v>
      </c>
    </row>
    <row r="19" spans="2:7" ht="30" customHeight="1">
      <c r="B19" s="153" t="s">
        <v>205</v>
      </c>
      <c r="C19" s="157">
        <v>3010</v>
      </c>
      <c r="D19" s="230">
        <v>2000</v>
      </c>
      <c r="E19" s="230">
        <v>5000</v>
      </c>
      <c r="F19" s="230">
        <v>7000</v>
      </c>
      <c r="G19" s="232">
        <v>10000</v>
      </c>
    </row>
    <row r="20" spans="2:7" ht="30" customHeight="1">
      <c r="B20" s="152" t="s">
        <v>206</v>
      </c>
      <c r="C20" s="157">
        <v>3011</v>
      </c>
      <c r="D20" s="230">
        <f>D10-D14</f>
        <v>1850</v>
      </c>
      <c r="E20" s="230">
        <f>E10-E14</f>
        <v>11944</v>
      </c>
      <c r="F20" s="230">
        <f>F10-F14</f>
        <v>24619</v>
      </c>
      <c r="G20" s="232">
        <f>G10-G14</f>
        <v>18934</v>
      </c>
    </row>
    <row r="21" spans="2:7" ht="30" customHeight="1">
      <c r="B21" s="152" t="s">
        <v>207</v>
      </c>
      <c r="C21" s="157">
        <v>3012</v>
      </c>
      <c r="D21" s="262"/>
      <c r="E21" s="262"/>
      <c r="F21" s="262"/>
      <c r="G21" s="276"/>
    </row>
    <row r="22" spans="2:7" ht="30" customHeight="1">
      <c r="B22" s="152" t="s">
        <v>32</v>
      </c>
      <c r="C22" s="157"/>
      <c r="D22" s="230"/>
      <c r="E22" s="230"/>
      <c r="F22" s="230"/>
      <c r="G22" s="232"/>
    </row>
    <row r="23" spans="2:7" ht="30" customHeight="1">
      <c r="B23" s="152" t="s">
        <v>208</v>
      </c>
      <c r="C23" s="157">
        <v>3013</v>
      </c>
      <c r="D23" s="230">
        <f>D24+D25+D26+D27+D28</f>
        <v>0</v>
      </c>
      <c r="E23" s="230">
        <f>E24+E25+E26+E27+E28</f>
        <v>0</v>
      </c>
      <c r="F23" s="230">
        <f>F24+F25+F26+F27+F28</f>
        <v>0</v>
      </c>
      <c r="G23" s="232">
        <f>G24+G25+G26+G27+G28</f>
        <v>0</v>
      </c>
    </row>
    <row r="24" spans="2:7" ht="30" customHeight="1">
      <c r="B24" s="153" t="s">
        <v>33</v>
      </c>
      <c r="C24" s="157">
        <v>3014</v>
      </c>
      <c r="D24" s="261"/>
      <c r="E24" s="261"/>
      <c r="F24" s="261"/>
      <c r="G24" s="268"/>
    </row>
    <row r="25" spans="2:7" ht="30" customHeight="1">
      <c r="B25" s="153" t="s">
        <v>209</v>
      </c>
      <c r="C25" s="157">
        <v>3015</v>
      </c>
      <c r="D25" s="230"/>
      <c r="E25" s="230"/>
      <c r="F25" s="230"/>
      <c r="G25" s="232"/>
    </row>
    <row r="26" spans="2:7" ht="36" customHeight="1">
      <c r="B26" s="153" t="s">
        <v>34</v>
      </c>
      <c r="C26" s="157">
        <v>3016</v>
      </c>
      <c r="D26" s="230"/>
      <c r="E26" s="230"/>
      <c r="F26" s="230"/>
      <c r="G26" s="232"/>
    </row>
    <row r="27" spans="2:7" ht="30" customHeight="1">
      <c r="B27" s="153" t="s">
        <v>35</v>
      </c>
      <c r="C27" s="157">
        <v>3017</v>
      </c>
      <c r="D27" s="230"/>
      <c r="E27" s="230"/>
      <c r="F27" s="230"/>
      <c r="G27" s="232"/>
    </row>
    <row r="28" spans="2:7" ht="33.75" customHeight="1">
      <c r="B28" s="153" t="s">
        <v>36</v>
      </c>
      <c r="C28" s="157">
        <v>3018</v>
      </c>
      <c r="D28" s="230"/>
      <c r="E28" s="230"/>
      <c r="F28" s="230"/>
      <c r="G28" s="232"/>
    </row>
    <row r="29" spans="2:7" ht="33.75" customHeight="1">
      <c r="B29" s="152" t="s">
        <v>210</v>
      </c>
      <c r="C29" s="157">
        <v>3019</v>
      </c>
      <c r="D29" s="230">
        <f>D30+D31+D32</f>
        <v>1000</v>
      </c>
      <c r="E29" s="230">
        <f>E30+E31+E32</f>
        <v>12000</v>
      </c>
      <c r="F29" s="230">
        <f>F30+F31+F32</f>
        <v>20000</v>
      </c>
      <c r="G29" s="232">
        <f>G30+G31+G32</f>
        <v>16000</v>
      </c>
    </row>
    <row r="30" spans="2:7" ht="30" customHeight="1">
      <c r="B30" s="153" t="s">
        <v>37</v>
      </c>
      <c r="C30" s="157">
        <v>3020</v>
      </c>
      <c r="D30" s="230"/>
      <c r="E30" s="230"/>
      <c r="F30" s="230"/>
      <c r="G30" s="232"/>
    </row>
    <row r="31" spans="2:7" ht="30" customHeight="1">
      <c r="B31" s="153" t="s">
        <v>211</v>
      </c>
      <c r="C31" s="157">
        <v>3021</v>
      </c>
      <c r="D31" s="230">
        <v>1000</v>
      </c>
      <c r="E31" s="230">
        <v>12000</v>
      </c>
      <c r="F31" s="230">
        <v>20000</v>
      </c>
      <c r="G31" s="232">
        <v>16000</v>
      </c>
    </row>
    <row r="32" spans="2:7" ht="33.75" customHeight="1">
      <c r="B32" s="153" t="s">
        <v>38</v>
      </c>
      <c r="C32" s="157">
        <v>3022</v>
      </c>
      <c r="D32" s="230"/>
      <c r="E32" s="230"/>
      <c r="F32" s="230"/>
      <c r="G32" s="232"/>
    </row>
    <row r="33" spans="2:7" ht="30" customHeight="1">
      <c r="B33" s="152" t="s">
        <v>212</v>
      </c>
      <c r="C33" s="157">
        <v>3023</v>
      </c>
      <c r="D33" s="230">
        <f>D36-D42</f>
        <v>0</v>
      </c>
      <c r="E33" s="230">
        <f>E36-E42</f>
        <v>0</v>
      </c>
      <c r="F33" s="230">
        <f>F36-F42</f>
        <v>0</v>
      </c>
      <c r="G33" s="232">
        <f>G36-G42</f>
        <v>0</v>
      </c>
    </row>
    <row r="34" spans="2:7" ht="30" customHeight="1">
      <c r="B34" s="152" t="s">
        <v>213</v>
      </c>
      <c r="C34" s="157">
        <v>3024</v>
      </c>
      <c r="D34" s="262">
        <f>D29-D23</f>
        <v>1000</v>
      </c>
      <c r="E34" s="262">
        <f>E29-E23</f>
        <v>12000</v>
      </c>
      <c r="F34" s="262">
        <f>F29-F23</f>
        <v>20000</v>
      </c>
      <c r="G34" s="262">
        <f>G29-G23</f>
        <v>16000</v>
      </c>
    </row>
    <row r="35" spans="2:7" ht="30" customHeight="1">
      <c r="B35" s="152" t="s">
        <v>39</v>
      </c>
      <c r="C35" s="157"/>
      <c r="D35" s="230"/>
      <c r="E35" s="230"/>
      <c r="F35" s="230"/>
      <c r="G35" s="232"/>
    </row>
    <row r="36" spans="2:7" ht="30" customHeight="1">
      <c r="B36" s="152" t="s">
        <v>214</v>
      </c>
      <c r="C36" s="157">
        <v>3025</v>
      </c>
      <c r="D36" s="230">
        <f>D37+D38+D39+D40+D41</f>
        <v>0</v>
      </c>
      <c r="E36" s="230">
        <f>E37+E38+E39+E40+E41</f>
        <v>0</v>
      </c>
      <c r="F36" s="230">
        <f>F37+F38+F39+F40+F41</f>
        <v>0</v>
      </c>
      <c r="G36" s="232">
        <f>G37+G38+G39+G40+G41</f>
        <v>0</v>
      </c>
    </row>
    <row r="37" spans="2:7" ht="30" customHeight="1">
      <c r="B37" s="153" t="s">
        <v>40</v>
      </c>
      <c r="C37" s="157">
        <v>3026</v>
      </c>
      <c r="D37" s="261"/>
      <c r="E37" s="261"/>
      <c r="F37" s="261"/>
      <c r="G37" s="268"/>
    </row>
    <row r="38" spans="2:7" ht="30" customHeight="1">
      <c r="B38" s="153" t="s">
        <v>133</v>
      </c>
      <c r="C38" s="157">
        <v>3027</v>
      </c>
      <c r="D38" s="230"/>
      <c r="E38" s="230"/>
      <c r="F38" s="230"/>
      <c r="G38" s="232"/>
    </row>
    <row r="39" spans="2:7" ht="30" customHeight="1">
      <c r="B39" s="153" t="s">
        <v>134</v>
      </c>
      <c r="C39" s="157">
        <v>3028</v>
      </c>
      <c r="D39" s="230"/>
      <c r="E39" s="230"/>
      <c r="F39" s="230"/>
      <c r="G39" s="232"/>
    </row>
    <row r="40" spans="2:7" ht="30" customHeight="1">
      <c r="B40" s="153" t="s">
        <v>135</v>
      </c>
      <c r="C40" s="157">
        <v>3029</v>
      </c>
      <c r="D40" s="230"/>
      <c r="E40" s="230"/>
      <c r="F40" s="230"/>
      <c r="G40" s="232"/>
    </row>
    <row r="41" spans="2:7" ht="33" customHeight="1">
      <c r="B41" s="153" t="s">
        <v>136</v>
      </c>
      <c r="C41" s="157">
        <v>3030</v>
      </c>
      <c r="D41" s="230"/>
      <c r="E41" s="230"/>
      <c r="F41" s="230"/>
      <c r="G41" s="232"/>
    </row>
    <row r="42" spans="2:7" ht="30" customHeight="1">
      <c r="B42" s="152" t="s">
        <v>215</v>
      </c>
      <c r="C42" s="157">
        <v>3031</v>
      </c>
      <c r="D42" s="230">
        <f>D43+D44+D45+D46+D47+D48</f>
        <v>0</v>
      </c>
      <c r="E42" s="230">
        <f>E43+E44+E45+E46+E47+E48</f>
        <v>0</v>
      </c>
      <c r="F42" s="230">
        <f>F43+F44+F45+F46+F47+F48</f>
        <v>0</v>
      </c>
      <c r="G42" s="232">
        <f>G43+G44+G45+G46+G47+G48</f>
        <v>0</v>
      </c>
    </row>
    <row r="43" spans="2:7" ht="30" customHeight="1">
      <c r="B43" s="153" t="s">
        <v>41</v>
      </c>
      <c r="C43" s="157">
        <v>3032</v>
      </c>
      <c r="D43" s="230"/>
      <c r="E43" s="230"/>
      <c r="F43" s="230"/>
      <c r="G43" s="232"/>
    </row>
    <row r="44" spans="2:7" ht="30" customHeight="1">
      <c r="B44" s="153" t="s">
        <v>216</v>
      </c>
      <c r="C44" s="157">
        <v>3033</v>
      </c>
      <c r="D44" s="230"/>
      <c r="E44" s="230"/>
      <c r="F44" s="230"/>
      <c r="G44" s="232"/>
    </row>
    <row r="45" spans="2:7" ht="30" customHeight="1">
      <c r="B45" s="153" t="s">
        <v>217</v>
      </c>
      <c r="C45" s="157">
        <v>3034</v>
      </c>
      <c r="D45" s="230"/>
      <c r="E45" s="230"/>
      <c r="F45" s="230"/>
      <c r="G45" s="232"/>
    </row>
    <row r="46" spans="2:7" ht="30" customHeight="1">
      <c r="B46" s="153" t="s">
        <v>218</v>
      </c>
      <c r="C46" s="157">
        <v>3035</v>
      </c>
      <c r="D46" s="230"/>
      <c r="E46" s="230"/>
      <c r="F46" s="230"/>
      <c r="G46" s="232"/>
    </row>
    <row r="47" spans="2:7" ht="30" customHeight="1">
      <c r="B47" s="153" t="s">
        <v>219</v>
      </c>
      <c r="C47" s="157">
        <v>3036</v>
      </c>
      <c r="D47" s="230"/>
      <c r="E47" s="230"/>
      <c r="F47" s="230"/>
      <c r="G47" s="232"/>
    </row>
    <row r="48" spans="2:7" ht="30" customHeight="1">
      <c r="B48" s="153" t="s">
        <v>220</v>
      </c>
      <c r="C48" s="157">
        <v>3037</v>
      </c>
      <c r="D48" s="230"/>
      <c r="E48" s="230"/>
      <c r="F48" s="230"/>
      <c r="G48" s="232"/>
    </row>
    <row r="49" spans="2:7" ht="30" customHeight="1">
      <c r="B49" s="152" t="s">
        <v>221</v>
      </c>
      <c r="C49" s="157">
        <v>3038</v>
      </c>
      <c r="D49" s="230">
        <f>D36-D42</f>
        <v>0</v>
      </c>
      <c r="E49" s="230">
        <f>E36-E42</f>
        <v>0</v>
      </c>
      <c r="F49" s="230">
        <f>F36-F42</f>
        <v>0</v>
      </c>
      <c r="G49" s="232">
        <f>G36-G42</f>
        <v>0</v>
      </c>
    </row>
    <row r="50" spans="2:7" ht="30" customHeight="1">
      <c r="B50" s="152" t="s">
        <v>222</v>
      </c>
      <c r="C50" s="157">
        <v>3039</v>
      </c>
      <c r="D50" s="230">
        <f>D42-D36</f>
        <v>0</v>
      </c>
      <c r="E50" s="230">
        <f>E42-E36</f>
        <v>0</v>
      </c>
      <c r="F50" s="230">
        <f>F42-F36</f>
        <v>0</v>
      </c>
      <c r="G50" s="232">
        <f>G42-G36</f>
        <v>0</v>
      </c>
    </row>
    <row r="51" spans="2:7" ht="30" customHeight="1">
      <c r="B51" s="152" t="s">
        <v>565</v>
      </c>
      <c r="C51" s="157">
        <v>3040</v>
      </c>
      <c r="D51" s="230">
        <f>D10+D23+D36</f>
        <v>55100</v>
      </c>
      <c r="E51" s="230">
        <f>E10+E23+E36</f>
        <v>103344</v>
      </c>
      <c r="F51" s="230">
        <f>F10+F23+F36</f>
        <v>180400</v>
      </c>
      <c r="G51" s="232">
        <f>G10+G23+G36</f>
        <v>240100</v>
      </c>
    </row>
    <row r="52" spans="2:7" ht="30" customHeight="1">
      <c r="B52" s="152" t="s">
        <v>566</v>
      </c>
      <c r="C52" s="157">
        <v>3041</v>
      </c>
      <c r="D52" s="230">
        <f>D14+D29+D42</f>
        <v>54250</v>
      </c>
      <c r="E52" s="230">
        <f>E14+E29+E42</f>
        <v>103400</v>
      </c>
      <c r="F52" s="230">
        <f>F14+F29+F42</f>
        <v>175781</v>
      </c>
      <c r="G52" s="232">
        <f>G14+G29+G42</f>
        <v>237166</v>
      </c>
    </row>
    <row r="53" spans="2:7" ht="30" customHeight="1">
      <c r="B53" s="152" t="s">
        <v>567</v>
      </c>
      <c r="C53" s="157">
        <v>3042</v>
      </c>
      <c r="D53" s="230">
        <f>D51-D52</f>
        <v>850</v>
      </c>
      <c r="E53" s="230"/>
      <c r="F53" s="230">
        <f>F51-F52</f>
        <v>4619</v>
      </c>
      <c r="G53" s="230">
        <f>G51-G52</f>
        <v>2934</v>
      </c>
    </row>
    <row r="54" spans="2:7" ht="30" customHeight="1">
      <c r="B54" s="152" t="s">
        <v>568</v>
      </c>
      <c r="C54" s="157">
        <v>3043</v>
      </c>
      <c r="D54" s="230"/>
      <c r="E54" s="230">
        <f>E52-E51</f>
        <v>56</v>
      </c>
      <c r="F54" s="230"/>
      <c r="G54" s="232"/>
    </row>
    <row r="55" spans="2:7" ht="30" customHeight="1">
      <c r="B55" s="152" t="s">
        <v>223</v>
      </c>
      <c r="C55" s="157">
        <v>3044</v>
      </c>
      <c r="D55" s="230">
        <v>20066</v>
      </c>
      <c r="E55" s="230">
        <v>20066</v>
      </c>
      <c r="F55" s="230">
        <v>20066</v>
      </c>
      <c r="G55" s="230">
        <v>20066</v>
      </c>
    </row>
    <row r="56" spans="2:7" ht="30" customHeight="1">
      <c r="B56" s="152" t="s">
        <v>224</v>
      </c>
      <c r="C56" s="157">
        <v>3045</v>
      </c>
      <c r="D56" s="230"/>
      <c r="E56" s="230"/>
      <c r="F56" s="230"/>
      <c r="G56" s="232"/>
    </row>
    <row r="57" spans="2:7" ht="30" customHeight="1">
      <c r="B57" s="152" t="s">
        <v>137</v>
      </c>
      <c r="C57" s="157">
        <v>3046</v>
      </c>
      <c r="D57" s="230"/>
      <c r="E57" s="230"/>
      <c r="F57" s="230"/>
      <c r="G57" s="232"/>
    </row>
    <row r="58" spans="2:7" ht="30" customHeight="1" thickBot="1">
      <c r="B58" s="154" t="s">
        <v>569</v>
      </c>
      <c r="C58" s="158">
        <v>3047</v>
      </c>
      <c r="D58" s="233">
        <f>D53-D54+D55+D56-D57</f>
        <v>20916</v>
      </c>
      <c r="E58" s="233">
        <f>E53-E54+E55+E56-E57</f>
        <v>20010</v>
      </c>
      <c r="F58" s="233">
        <f>F53-F54+F55+F56-F57</f>
        <v>24685</v>
      </c>
      <c r="G58" s="234">
        <f>G53-G54+G55+G56-G57</f>
        <v>23000</v>
      </c>
    </row>
  </sheetData>
  <sheetProtection/>
  <mergeCells count="5">
    <mergeCell ref="B4:G4"/>
    <mergeCell ref="B5:G5"/>
    <mergeCell ref="B7:B8"/>
    <mergeCell ref="C7:C8"/>
    <mergeCell ref="D7:G7"/>
  </mergeCells>
  <printOptions/>
  <pageMargins left="0.7" right="0.7" top="0.75" bottom="0.75" header="0.3" footer="0.3"/>
  <pageSetup fitToHeight="1" fitToWidth="1" horizontalDpi="600" verticalDpi="600" orientation="portrait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B1:J23"/>
  <sheetViews>
    <sheetView showGridLines="0" zoomScale="85" zoomScaleNormal="85" zoomScalePageLayoutView="0" workbookViewId="0" topLeftCell="A1">
      <selection activeCell="B21" sqref="B21:F21"/>
    </sheetView>
  </sheetViews>
  <sheetFormatPr defaultColWidth="9.140625" defaultRowHeight="12.75"/>
  <cols>
    <col min="1" max="1" width="6.7109375" style="12" customWidth="1"/>
    <col min="2" max="7" width="30.140625" style="12" customWidth="1"/>
    <col min="8" max="8" width="18.8515625" style="12" customWidth="1"/>
    <col min="9" max="9" width="15.57421875" style="12" customWidth="1"/>
    <col min="10" max="16384" width="9.140625" style="12" customWidth="1"/>
  </cols>
  <sheetData>
    <row r="1" spans="2:7" ht="15.75">
      <c r="B1" s="34"/>
      <c r="C1" s="34"/>
      <c r="D1" s="34"/>
      <c r="E1" s="34"/>
      <c r="F1" s="34"/>
      <c r="G1" s="9" t="s">
        <v>702</v>
      </c>
    </row>
    <row r="2" spans="2:6" ht="15.75">
      <c r="B2" s="34"/>
      <c r="C2" s="34"/>
      <c r="D2" s="34"/>
      <c r="E2" s="34"/>
      <c r="F2" s="34"/>
    </row>
    <row r="5" spans="2:9" ht="22.5" customHeight="1">
      <c r="B5" s="670" t="s">
        <v>528</v>
      </c>
      <c r="C5" s="670"/>
      <c r="D5" s="670"/>
      <c r="E5" s="670"/>
      <c r="F5" s="670"/>
      <c r="G5" s="670"/>
      <c r="H5" s="35"/>
      <c r="I5" s="35"/>
    </row>
    <row r="6" spans="7:9" ht="15.75">
      <c r="G6" s="36"/>
      <c r="H6" s="36"/>
      <c r="I6" s="36"/>
    </row>
    <row r="7" ht="16.5" thickBot="1">
      <c r="G7" s="37" t="s">
        <v>60</v>
      </c>
    </row>
    <row r="8" spans="2:10" s="38" customFormat="1" ht="18" customHeight="1">
      <c r="B8" s="671" t="s">
        <v>844</v>
      </c>
      <c r="C8" s="672"/>
      <c r="D8" s="672"/>
      <c r="E8" s="672"/>
      <c r="F8" s="672"/>
      <c r="G8" s="673"/>
      <c r="J8" s="39"/>
    </row>
    <row r="9" spans="2:7" s="38" customFormat="1" ht="21.75" customHeight="1" thickBot="1">
      <c r="B9" s="674"/>
      <c r="C9" s="675"/>
      <c r="D9" s="675"/>
      <c r="E9" s="675"/>
      <c r="F9" s="675"/>
      <c r="G9" s="676"/>
    </row>
    <row r="10" spans="2:7" s="38" customFormat="1" ht="54.75" customHeight="1">
      <c r="B10" s="147" t="s">
        <v>529</v>
      </c>
      <c r="C10" s="121" t="s">
        <v>24</v>
      </c>
      <c r="D10" s="121" t="s">
        <v>530</v>
      </c>
      <c r="E10" s="121" t="s">
        <v>734</v>
      </c>
      <c r="F10" s="121" t="s">
        <v>531</v>
      </c>
      <c r="G10" s="148" t="s">
        <v>733</v>
      </c>
    </row>
    <row r="11" spans="2:7" s="38" customFormat="1" ht="17.25" customHeight="1" thickBot="1">
      <c r="B11" s="149"/>
      <c r="C11" s="122">
        <v>1</v>
      </c>
      <c r="D11" s="122">
        <v>2</v>
      </c>
      <c r="E11" s="122">
        <v>3</v>
      </c>
      <c r="F11" s="122" t="s">
        <v>532</v>
      </c>
      <c r="G11" s="150">
        <v>5</v>
      </c>
    </row>
    <row r="12" spans="2:7" s="38" customFormat="1" ht="33" customHeight="1">
      <c r="B12" s="49" t="s">
        <v>533</v>
      </c>
      <c r="C12" s="261">
        <v>0</v>
      </c>
      <c r="D12" s="261">
        <v>0</v>
      </c>
      <c r="E12" s="261">
        <v>0</v>
      </c>
      <c r="F12" s="286">
        <v>0</v>
      </c>
      <c r="G12" s="287">
        <v>0</v>
      </c>
    </row>
    <row r="13" spans="2:7" s="38" customFormat="1" ht="33" customHeight="1">
      <c r="B13" s="210" t="s">
        <v>534</v>
      </c>
      <c r="C13" s="230"/>
      <c r="D13" s="230"/>
      <c r="E13" s="230"/>
      <c r="F13" s="230"/>
      <c r="G13" s="284"/>
    </row>
    <row r="14" spans="2:7" s="38" customFormat="1" ht="33" customHeight="1" thickBot="1">
      <c r="B14" s="209" t="s">
        <v>21</v>
      </c>
      <c r="C14" s="233"/>
      <c r="D14" s="233"/>
      <c r="E14" s="233"/>
      <c r="F14" s="233"/>
      <c r="G14" s="274"/>
    </row>
    <row r="15" spans="2:7" s="38" customFormat="1" ht="42.75" customHeight="1" thickBot="1">
      <c r="B15" s="40"/>
      <c r="C15" s="41"/>
      <c r="D15" s="42"/>
      <c r="E15" s="43"/>
      <c r="F15" s="44" t="s">
        <v>60</v>
      </c>
      <c r="G15" s="44"/>
    </row>
    <row r="16" spans="2:8" s="38" customFormat="1" ht="33" customHeight="1">
      <c r="B16" s="677" t="s">
        <v>845</v>
      </c>
      <c r="C16" s="678"/>
      <c r="D16" s="678"/>
      <c r="E16" s="678"/>
      <c r="F16" s="640"/>
      <c r="G16" s="45"/>
      <c r="H16" s="46"/>
    </row>
    <row r="17" spans="2:7" s="38" customFormat="1" ht="19.5" thickBot="1">
      <c r="B17" s="151"/>
      <c r="C17" s="122" t="s">
        <v>535</v>
      </c>
      <c r="D17" s="122" t="s">
        <v>536</v>
      </c>
      <c r="E17" s="122" t="s">
        <v>537</v>
      </c>
      <c r="F17" s="123" t="s">
        <v>538</v>
      </c>
      <c r="G17" s="47"/>
    </row>
    <row r="18" spans="2:7" s="38" customFormat="1" ht="33" customHeight="1">
      <c r="B18" s="49" t="s">
        <v>533</v>
      </c>
      <c r="C18" s="286">
        <v>0</v>
      </c>
      <c r="D18" s="286">
        <v>0</v>
      </c>
      <c r="E18" s="286">
        <v>0</v>
      </c>
      <c r="F18" s="288">
        <v>0</v>
      </c>
      <c r="G18" s="24"/>
    </row>
    <row r="19" spans="2:8" ht="33" customHeight="1">
      <c r="B19" s="208" t="s">
        <v>534</v>
      </c>
      <c r="C19" s="230"/>
      <c r="D19" s="230"/>
      <c r="E19" s="262"/>
      <c r="F19" s="232"/>
      <c r="G19" s="24"/>
      <c r="H19" s="24"/>
    </row>
    <row r="20" spans="2:8" ht="33" customHeight="1" thickBot="1">
      <c r="B20" s="209" t="s">
        <v>21</v>
      </c>
      <c r="C20" s="233"/>
      <c r="D20" s="289"/>
      <c r="E20" s="290"/>
      <c r="F20" s="234"/>
      <c r="G20" s="24"/>
      <c r="H20" s="24"/>
    </row>
    <row r="21" spans="2:7" ht="33" customHeight="1">
      <c r="B21" s="679" t="s">
        <v>880</v>
      </c>
      <c r="C21" s="679"/>
      <c r="D21" s="679"/>
      <c r="E21" s="679"/>
      <c r="F21" s="679"/>
      <c r="G21" s="37"/>
    </row>
    <row r="22" spans="2:7" ht="18.75" customHeight="1">
      <c r="B22" s="669" t="s">
        <v>539</v>
      </c>
      <c r="C22" s="669"/>
      <c r="D22" s="669"/>
      <c r="E22" s="669"/>
      <c r="F22" s="669"/>
      <c r="G22" s="669"/>
    </row>
    <row r="23" ht="18.75" customHeight="1">
      <c r="B23" s="48"/>
    </row>
  </sheetData>
  <sheetProtection/>
  <mergeCells count="5">
    <mergeCell ref="B22:G22"/>
    <mergeCell ref="B5:G5"/>
    <mergeCell ref="B8:G9"/>
    <mergeCell ref="B16:F16"/>
    <mergeCell ref="B21:F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</sheetPr>
  <dimension ref="B2:W96"/>
  <sheetViews>
    <sheetView showGridLines="0" zoomScale="70" zoomScaleNormal="70" zoomScalePageLayoutView="0" workbookViewId="0" topLeftCell="A21">
      <selection activeCell="I21" sqref="I21"/>
    </sheetView>
  </sheetViews>
  <sheetFormatPr defaultColWidth="9.140625" defaultRowHeight="12.75"/>
  <cols>
    <col min="1" max="1" width="9.140625" style="13" customWidth="1"/>
    <col min="2" max="2" width="6.140625" style="13" customWidth="1"/>
    <col min="3" max="3" width="73.7109375" style="13" customWidth="1"/>
    <col min="4" max="9" width="21.7109375" style="13" customWidth="1"/>
    <col min="10" max="10" width="12.28125" style="13" customWidth="1"/>
    <col min="11" max="11" width="16.28125" style="13" customWidth="1"/>
    <col min="12" max="12" width="11.28125" style="13" customWidth="1"/>
    <col min="13" max="13" width="16.8515625" style="13" customWidth="1"/>
    <col min="14" max="14" width="14.421875" style="13" customWidth="1"/>
    <col min="15" max="15" width="15.140625" style="13" customWidth="1"/>
    <col min="16" max="16" width="11.28125" style="13" customWidth="1"/>
    <col min="17" max="17" width="13.140625" style="13" customWidth="1"/>
    <col min="18" max="18" width="13.00390625" style="13" customWidth="1"/>
    <col min="19" max="19" width="14.140625" style="13" customWidth="1"/>
    <col min="20" max="20" width="26.57421875" style="13" customWidth="1"/>
    <col min="21" max="16384" width="9.140625" style="13" customWidth="1"/>
  </cols>
  <sheetData>
    <row r="2" ht="15.75">
      <c r="I2" s="405" t="s">
        <v>701</v>
      </c>
    </row>
    <row r="4" spans="2:9" ht="18.75">
      <c r="B4" s="686" t="s">
        <v>59</v>
      </c>
      <c r="C4" s="686"/>
      <c r="D4" s="686"/>
      <c r="E4" s="686"/>
      <c r="F4" s="686"/>
      <c r="G4" s="686"/>
      <c r="H4" s="686"/>
      <c r="I4" s="686"/>
    </row>
    <row r="5" spans="3:9" ht="16.5" thickBot="1">
      <c r="C5" s="140"/>
      <c r="D5" s="140"/>
      <c r="E5" s="140"/>
      <c r="F5" s="140"/>
      <c r="G5" s="140"/>
      <c r="H5" s="140"/>
      <c r="I5" s="139" t="s">
        <v>60</v>
      </c>
    </row>
    <row r="6" spans="2:23" ht="25.5" customHeight="1">
      <c r="B6" s="691" t="s">
        <v>564</v>
      </c>
      <c r="C6" s="693" t="s">
        <v>62</v>
      </c>
      <c r="D6" s="697" t="s">
        <v>850</v>
      </c>
      <c r="E6" s="689" t="s">
        <v>859</v>
      </c>
      <c r="F6" s="687" t="s">
        <v>846</v>
      </c>
      <c r="G6" s="681" t="s">
        <v>847</v>
      </c>
      <c r="H6" s="681" t="s">
        <v>848</v>
      </c>
      <c r="I6" s="683" t="s">
        <v>849</v>
      </c>
      <c r="J6" s="685"/>
      <c r="K6" s="680"/>
      <c r="L6" s="685"/>
      <c r="M6" s="680"/>
      <c r="N6" s="685"/>
      <c r="O6" s="680"/>
      <c r="P6" s="685"/>
      <c r="Q6" s="680"/>
      <c r="R6" s="680"/>
      <c r="S6" s="680"/>
      <c r="T6" s="142"/>
      <c r="U6" s="142"/>
      <c r="V6" s="142"/>
      <c r="W6" s="142"/>
    </row>
    <row r="7" spans="2:23" ht="36.75" customHeight="1" thickBot="1">
      <c r="B7" s="692"/>
      <c r="C7" s="694"/>
      <c r="D7" s="698"/>
      <c r="E7" s="690"/>
      <c r="F7" s="688"/>
      <c r="G7" s="682"/>
      <c r="H7" s="682"/>
      <c r="I7" s="684"/>
      <c r="J7" s="685"/>
      <c r="K7" s="685"/>
      <c r="L7" s="685"/>
      <c r="M7" s="685"/>
      <c r="N7" s="685"/>
      <c r="O7" s="680"/>
      <c r="P7" s="685"/>
      <c r="Q7" s="680"/>
      <c r="R7" s="680"/>
      <c r="S7" s="680"/>
      <c r="T7" s="142"/>
      <c r="U7" s="142"/>
      <c r="V7" s="142"/>
      <c r="W7" s="142"/>
    </row>
    <row r="8" spans="2:23" ht="36" customHeight="1">
      <c r="B8" s="204" t="s">
        <v>99</v>
      </c>
      <c r="C8" s="205" t="s">
        <v>184</v>
      </c>
      <c r="D8" s="436">
        <v>69394240</v>
      </c>
      <c r="E8" s="578">
        <v>74534617.09</v>
      </c>
      <c r="F8" s="434">
        <v>20861000</v>
      </c>
      <c r="G8" s="435">
        <v>41222000</v>
      </c>
      <c r="H8" s="435">
        <v>61199000</v>
      </c>
      <c r="I8" s="436">
        <v>82584000</v>
      </c>
      <c r="J8" s="142"/>
      <c r="K8" s="57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</row>
    <row r="9" spans="2:23" ht="36" customHeight="1">
      <c r="B9" s="197" t="s">
        <v>100</v>
      </c>
      <c r="C9" s="198" t="s">
        <v>185</v>
      </c>
      <c r="D9" s="429">
        <v>98670000</v>
      </c>
      <c r="E9" s="427">
        <v>98007778.81</v>
      </c>
      <c r="F9" s="426">
        <v>27100000</v>
      </c>
      <c r="G9" s="428">
        <v>53550000</v>
      </c>
      <c r="H9" s="428">
        <v>79500000</v>
      </c>
      <c r="I9" s="429">
        <v>107280000</v>
      </c>
      <c r="J9" s="142"/>
      <c r="K9" s="577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</row>
    <row r="10" spans="2:23" ht="36" customHeight="1">
      <c r="B10" s="197" t="s">
        <v>101</v>
      </c>
      <c r="C10" s="198" t="s">
        <v>186</v>
      </c>
      <c r="D10" s="429">
        <v>115470000</v>
      </c>
      <c r="E10" s="427">
        <v>115321359.94</v>
      </c>
      <c r="F10" s="426">
        <v>31612150</v>
      </c>
      <c r="G10" s="428">
        <v>62494051</v>
      </c>
      <c r="H10" s="428">
        <v>92847654</v>
      </c>
      <c r="I10" s="429">
        <v>125280000</v>
      </c>
      <c r="J10" s="142"/>
      <c r="K10" s="57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</row>
    <row r="11" spans="2:23" ht="36" customHeight="1">
      <c r="B11" s="197" t="s">
        <v>102</v>
      </c>
      <c r="C11" s="198" t="s">
        <v>187</v>
      </c>
      <c r="D11" s="236">
        <v>152</v>
      </c>
      <c r="E11" s="406">
        <f>E12+E13</f>
        <v>131</v>
      </c>
      <c r="F11" s="628">
        <f>F12+F13</f>
        <v>137</v>
      </c>
      <c r="G11" s="143">
        <f>G12+G13</f>
        <v>142</v>
      </c>
      <c r="H11" s="143">
        <f>H12+H13</f>
        <v>142</v>
      </c>
      <c r="I11" s="629">
        <f>I12+I13</f>
        <v>152</v>
      </c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</row>
    <row r="12" spans="2:23" ht="36" customHeight="1">
      <c r="B12" s="197" t="s">
        <v>188</v>
      </c>
      <c r="C12" s="199" t="s">
        <v>189</v>
      </c>
      <c r="D12" s="236">
        <v>134</v>
      </c>
      <c r="E12" s="406">
        <v>130</v>
      </c>
      <c r="F12" s="244">
        <v>135</v>
      </c>
      <c r="G12" s="143">
        <v>140</v>
      </c>
      <c r="H12" s="143">
        <v>140</v>
      </c>
      <c r="I12" s="236">
        <v>150</v>
      </c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</row>
    <row r="13" spans="2:23" ht="36" customHeight="1">
      <c r="B13" s="197" t="s">
        <v>190</v>
      </c>
      <c r="C13" s="199" t="s">
        <v>191</v>
      </c>
      <c r="D13" s="236">
        <v>18</v>
      </c>
      <c r="E13" s="406">
        <v>1</v>
      </c>
      <c r="F13" s="244">
        <v>2</v>
      </c>
      <c r="G13" s="143">
        <v>2</v>
      </c>
      <c r="H13" s="143">
        <v>2</v>
      </c>
      <c r="I13" s="236">
        <v>2</v>
      </c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</row>
    <row r="14" spans="2:23" ht="36" customHeight="1">
      <c r="B14" s="197" t="s">
        <v>90</v>
      </c>
      <c r="C14" s="200" t="s">
        <v>65</v>
      </c>
      <c r="D14" s="429">
        <v>490000</v>
      </c>
      <c r="E14" s="427">
        <v>150000</v>
      </c>
      <c r="F14" s="426">
        <v>120000</v>
      </c>
      <c r="G14" s="428">
        <v>240000</v>
      </c>
      <c r="H14" s="428">
        <v>360000</v>
      </c>
      <c r="I14" s="429">
        <v>490000</v>
      </c>
      <c r="J14" s="142"/>
      <c r="K14" s="142"/>
      <c r="L14" s="142"/>
      <c r="M14" s="577"/>
      <c r="N14" s="142"/>
      <c r="O14" s="142"/>
      <c r="P14" s="142"/>
      <c r="Q14" s="142"/>
      <c r="R14" s="142"/>
      <c r="S14" s="142"/>
      <c r="T14" s="142"/>
      <c r="U14" s="142"/>
      <c r="V14" s="142"/>
      <c r="W14" s="142"/>
    </row>
    <row r="15" spans="2:23" ht="36" customHeight="1">
      <c r="B15" s="197" t="s">
        <v>91</v>
      </c>
      <c r="C15" s="200" t="s">
        <v>527</v>
      </c>
      <c r="D15" s="236">
        <v>2</v>
      </c>
      <c r="E15" s="406">
        <v>1</v>
      </c>
      <c r="F15" s="244">
        <v>2</v>
      </c>
      <c r="G15" s="143">
        <v>2</v>
      </c>
      <c r="H15" s="143">
        <v>2</v>
      </c>
      <c r="I15" s="236">
        <v>2</v>
      </c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</row>
    <row r="16" spans="2:23" ht="36" customHeight="1">
      <c r="B16" s="197" t="s">
        <v>92</v>
      </c>
      <c r="C16" s="200" t="s">
        <v>66</v>
      </c>
      <c r="D16" s="236"/>
      <c r="E16" s="406"/>
      <c r="F16" s="244"/>
      <c r="G16" s="143"/>
      <c r="H16" s="143"/>
      <c r="I16" s="236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</row>
    <row r="17" spans="2:23" ht="36" customHeight="1">
      <c r="B17" s="197" t="s">
        <v>192</v>
      </c>
      <c r="C17" s="200" t="s">
        <v>541</v>
      </c>
      <c r="D17" s="236"/>
      <c r="E17" s="406"/>
      <c r="F17" s="244"/>
      <c r="G17" s="143"/>
      <c r="H17" s="143"/>
      <c r="I17" s="236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</row>
    <row r="18" spans="2:23" ht="36" customHeight="1">
      <c r="B18" s="197" t="s">
        <v>93</v>
      </c>
      <c r="C18" s="198" t="s">
        <v>67</v>
      </c>
      <c r="D18" s="429">
        <v>13520000</v>
      </c>
      <c r="E18" s="427">
        <v>13520000</v>
      </c>
      <c r="F18" s="426">
        <v>3250000</v>
      </c>
      <c r="G18" s="428">
        <v>6500000</v>
      </c>
      <c r="H18" s="428">
        <v>9750000</v>
      </c>
      <c r="I18" s="429">
        <v>13000000</v>
      </c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</row>
    <row r="19" spans="2:23" ht="36" customHeight="1">
      <c r="B19" s="197" t="s">
        <v>94</v>
      </c>
      <c r="C19" s="201" t="s">
        <v>526</v>
      </c>
      <c r="D19" s="236">
        <v>15</v>
      </c>
      <c r="E19" s="406">
        <v>25</v>
      </c>
      <c r="F19" s="244">
        <v>15</v>
      </c>
      <c r="G19" s="143">
        <v>15</v>
      </c>
      <c r="H19" s="143">
        <v>15</v>
      </c>
      <c r="I19" s="236">
        <v>15</v>
      </c>
      <c r="J19" s="142"/>
      <c r="K19" s="577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</row>
    <row r="20" spans="2:23" ht="36" customHeight="1">
      <c r="B20" s="197" t="s">
        <v>95</v>
      </c>
      <c r="C20" s="198" t="s">
        <v>68</v>
      </c>
      <c r="D20" s="236"/>
      <c r="E20" s="406"/>
      <c r="F20" s="244"/>
      <c r="G20" s="143"/>
      <c r="H20" s="143"/>
      <c r="I20" s="236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</row>
    <row r="21" spans="2:23" ht="36" customHeight="1">
      <c r="B21" s="197" t="s">
        <v>96</v>
      </c>
      <c r="C21" s="200" t="s">
        <v>540</v>
      </c>
      <c r="D21" s="236"/>
      <c r="E21" s="406"/>
      <c r="F21" s="244"/>
      <c r="G21" s="143"/>
      <c r="H21" s="143"/>
      <c r="I21" s="236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</row>
    <row r="22" spans="2:23" ht="36" customHeight="1">
      <c r="B22" s="197" t="s">
        <v>158</v>
      </c>
      <c r="C22" s="198" t="s">
        <v>108</v>
      </c>
      <c r="D22" s="236"/>
      <c r="E22" s="406"/>
      <c r="F22" s="244"/>
      <c r="G22" s="143"/>
      <c r="H22" s="143"/>
      <c r="I22" s="236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</row>
    <row r="23" spans="2:23" ht="36" customHeight="1">
      <c r="B23" s="197" t="s">
        <v>46</v>
      </c>
      <c r="C23" s="198" t="s">
        <v>544</v>
      </c>
      <c r="D23" s="236"/>
      <c r="E23" s="406"/>
      <c r="F23" s="244"/>
      <c r="G23" s="143"/>
      <c r="H23" s="143"/>
      <c r="I23" s="236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</row>
    <row r="24" spans="2:23" ht="36" customHeight="1">
      <c r="B24" s="197" t="s">
        <v>160</v>
      </c>
      <c r="C24" s="198" t="s">
        <v>677</v>
      </c>
      <c r="D24" s="429">
        <v>1100000</v>
      </c>
      <c r="E24" s="427">
        <v>1100000</v>
      </c>
      <c r="F24" s="426">
        <v>270000</v>
      </c>
      <c r="G24" s="428">
        <v>540000</v>
      </c>
      <c r="H24" s="428">
        <v>810000</v>
      </c>
      <c r="I24" s="429">
        <v>1150000</v>
      </c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</row>
    <row r="25" spans="2:23" ht="36" customHeight="1">
      <c r="B25" s="197" t="s">
        <v>193</v>
      </c>
      <c r="C25" s="198" t="s">
        <v>676</v>
      </c>
      <c r="D25" s="236">
        <v>3</v>
      </c>
      <c r="E25" s="406">
        <v>3</v>
      </c>
      <c r="F25" s="244">
        <v>3</v>
      </c>
      <c r="G25" s="143">
        <v>3</v>
      </c>
      <c r="H25" s="143">
        <v>3</v>
      </c>
      <c r="I25" s="236">
        <v>3</v>
      </c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</row>
    <row r="26" spans="2:23" ht="36" customHeight="1">
      <c r="B26" s="197" t="s">
        <v>194</v>
      </c>
      <c r="C26" s="198" t="s">
        <v>519</v>
      </c>
      <c r="D26" s="437"/>
      <c r="E26" s="406"/>
      <c r="F26" s="244"/>
      <c r="G26" s="143"/>
      <c r="H26" s="143"/>
      <c r="I26" s="236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</row>
    <row r="27" spans="2:23" ht="36" customHeight="1">
      <c r="B27" s="197" t="s">
        <v>195</v>
      </c>
      <c r="C27" s="198" t="s">
        <v>543</v>
      </c>
      <c r="D27" s="437"/>
      <c r="E27" s="406"/>
      <c r="F27" s="244"/>
      <c r="G27" s="143"/>
      <c r="H27" s="143"/>
      <c r="I27" s="236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</row>
    <row r="28" spans="2:23" ht="36" customHeight="1">
      <c r="B28" s="197" t="s">
        <v>196</v>
      </c>
      <c r="C28" s="198" t="s">
        <v>69</v>
      </c>
      <c r="D28" s="429">
        <v>8800000</v>
      </c>
      <c r="E28" s="427">
        <v>8800000</v>
      </c>
      <c r="F28" s="426">
        <v>2200000</v>
      </c>
      <c r="G28" s="428">
        <v>4400000</v>
      </c>
      <c r="H28" s="428">
        <v>6600000</v>
      </c>
      <c r="I28" s="429">
        <v>8800000</v>
      </c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</row>
    <row r="29" spans="2:23" ht="36" customHeight="1">
      <c r="B29" s="197" t="s">
        <v>197</v>
      </c>
      <c r="C29" s="198" t="s">
        <v>49</v>
      </c>
      <c r="D29" s="429">
        <v>70000</v>
      </c>
      <c r="E29" s="427">
        <v>15000</v>
      </c>
      <c r="F29" s="426">
        <v>12500</v>
      </c>
      <c r="G29" s="428">
        <v>25000</v>
      </c>
      <c r="H29" s="428">
        <v>37500</v>
      </c>
      <c r="I29" s="429">
        <v>70000</v>
      </c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</row>
    <row r="30" spans="2:23" ht="36" customHeight="1">
      <c r="B30" s="197" t="s">
        <v>162</v>
      </c>
      <c r="C30" s="202" t="s">
        <v>50</v>
      </c>
      <c r="D30" s="429">
        <v>55000</v>
      </c>
      <c r="E30" s="427">
        <v>15000</v>
      </c>
      <c r="F30" s="426">
        <v>10000</v>
      </c>
      <c r="G30" s="428">
        <v>20000</v>
      </c>
      <c r="H30" s="428">
        <v>30000</v>
      </c>
      <c r="I30" s="429">
        <v>55000</v>
      </c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</row>
    <row r="31" spans="2:23" ht="36" customHeight="1">
      <c r="B31" s="197" t="s">
        <v>163</v>
      </c>
      <c r="C31" s="198" t="s">
        <v>70</v>
      </c>
      <c r="D31" s="429">
        <v>300000</v>
      </c>
      <c r="E31" s="427">
        <v>300000</v>
      </c>
      <c r="F31" s="426">
        <v>50000</v>
      </c>
      <c r="G31" s="426">
        <v>150000</v>
      </c>
      <c r="H31" s="426">
        <v>150000</v>
      </c>
      <c r="I31" s="429">
        <v>300000</v>
      </c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</row>
    <row r="32" spans="2:23" ht="36" customHeight="1">
      <c r="B32" s="197" t="s">
        <v>518</v>
      </c>
      <c r="C32" s="198" t="s">
        <v>708</v>
      </c>
      <c r="D32" s="236">
        <v>3</v>
      </c>
      <c r="E32" s="406">
        <v>3</v>
      </c>
      <c r="F32" s="244">
        <v>1</v>
      </c>
      <c r="G32" s="143">
        <v>3</v>
      </c>
      <c r="H32" s="143">
        <v>3</v>
      </c>
      <c r="I32" s="236">
        <v>9</v>
      </c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</row>
    <row r="33" spans="2:23" ht="36" customHeight="1">
      <c r="B33" s="197" t="s">
        <v>47</v>
      </c>
      <c r="C33" s="198" t="s">
        <v>71</v>
      </c>
      <c r="D33" s="429">
        <v>100000</v>
      </c>
      <c r="E33" s="427">
        <v>100000</v>
      </c>
      <c r="F33" s="426">
        <v>0</v>
      </c>
      <c r="G33" s="428">
        <v>220000</v>
      </c>
      <c r="H33" s="428">
        <v>340000</v>
      </c>
      <c r="I33" s="429">
        <v>100000</v>
      </c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</row>
    <row r="34" spans="2:23" ht="36" customHeight="1">
      <c r="B34" s="197" t="s">
        <v>198</v>
      </c>
      <c r="C34" s="198" t="s">
        <v>738</v>
      </c>
      <c r="D34" s="236">
        <v>6</v>
      </c>
      <c r="E34" s="406">
        <v>11</v>
      </c>
      <c r="F34" s="244">
        <v>2</v>
      </c>
      <c r="G34" s="143">
        <v>4</v>
      </c>
      <c r="H34" s="143">
        <v>6</v>
      </c>
      <c r="I34" s="236">
        <v>13</v>
      </c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</row>
    <row r="35" spans="2:23" ht="36" customHeight="1">
      <c r="B35" s="197" t="s">
        <v>199</v>
      </c>
      <c r="C35" s="198" t="s">
        <v>72</v>
      </c>
      <c r="D35" s="429"/>
      <c r="E35" s="427"/>
      <c r="F35" s="426"/>
      <c r="G35" s="428"/>
      <c r="H35" s="428"/>
      <c r="I35" s="429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</row>
    <row r="36" spans="2:23" ht="36" customHeight="1">
      <c r="B36" s="197" t="s">
        <v>164</v>
      </c>
      <c r="C36" s="198" t="s">
        <v>73</v>
      </c>
      <c r="D36" s="429">
        <v>7050000</v>
      </c>
      <c r="E36" s="427">
        <v>6800000</v>
      </c>
      <c r="F36" s="426">
        <v>100000</v>
      </c>
      <c r="G36" s="428">
        <v>3500000</v>
      </c>
      <c r="H36" s="428">
        <v>3600000</v>
      </c>
      <c r="I36" s="429">
        <v>4000000</v>
      </c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</row>
    <row r="37" spans="2:23" ht="36" customHeight="1">
      <c r="B37" s="197" t="s">
        <v>200</v>
      </c>
      <c r="C37" s="198" t="s">
        <v>74</v>
      </c>
      <c r="D37" s="429"/>
      <c r="E37" s="427"/>
      <c r="F37" s="426"/>
      <c r="G37" s="428"/>
      <c r="H37" s="428"/>
      <c r="I37" s="429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</row>
    <row r="38" spans="2:23" ht="36" customHeight="1" thickBot="1">
      <c r="B38" s="197" t="s">
        <v>709</v>
      </c>
      <c r="C38" s="203" t="s">
        <v>75</v>
      </c>
      <c r="D38" s="433">
        <v>980000</v>
      </c>
      <c r="E38" s="431">
        <v>580000</v>
      </c>
      <c r="F38" s="430">
        <v>200000</v>
      </c>
      <c r="G38" s="432">
        <v>400000</v>
      </c>
      <c r="H38" s="432">
        <v>600000</v>
      </c>
      <c r="I38" s="433">
        <v>1100000</v>
      </c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</row>
    <row r="39" spans="2:23" ht="15.75">
      <c r="B39" s="141"/>
      <c r="C39" s="144"/>
      <c r="D39" s="144"/>
      <c r="E39" s="144"/>
      <c r="F39" s="144"/>
      <c r="G39" s="144"/>
      <c r="H39" s="144"/>
      <c r="I39" s="144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</row>
    <row r="40" spans="2:23" ht="19.5" customHeight="1">
      <c r="B40" s="141"/>
      <c r="C40" s="696" t="s">
        <v>545</v>
      </c>
      <c r="D40" s="696"/>
      <c r="E40" s="146"/>
      <c r="F40" s="141"/>
      <c r="G40" s="141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</row>
    <row r="41" spans="2:23" ht="18.75" customHeight="1">
      <c r="B41" s="141"/>
      <c r="C41" s="695" t="s">
        <v>542</v>
      </c>
      <c r="D41" s="695"/>
      <c r="E41" s="695"/>
      <c r="F41" s="144"/>
      <c r="G41" s="144"/>
      <c r="H41" s="144"/>
      <c r="I41" s="144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</row>
    <row r="42" spans="2:23" ht="15.75">
      <c r="B42" s="141"/>
      <c r="C42" s="144"/>
      <c r="D42" s="144"/>
      <c r="E42" s="144"/>
      <c r="F42" s="144"/>
      <c r="G42" s="144"/>
      <c r="H42" s="144"/>
      <c r="I42" s="144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</row>
    <row r="43" spans="3:23" ht="24" customHeight="1">
      <c r="C43" s="145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</row>
    <row r="44" spans="2:23" ht="15.75">
      <c r="B44" s="141"/>
      <c r="C44" s="144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</row>
    <row r="45" spans="2:23" ht="15.75">
      <c r="B45" s="141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</row>
    <row r="46" spans="2:23" ht="15.75">
      <c r="B46" s="141"/>
      <c r="C46" s="142"/>
      <c r="D46" s="144"/>
      <c r="E46" s="144"/>
      <c r="F46" s="144"/>
      <c r="G46" s="144"/>
      <c r="H46" s="144"/>
      <c r="I46" s="144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</row>
    <row r="47" spans="2:23" ht="15.75">
      <c r="B47" s="141"/>
      <c r="C47" s="142"/>
      <c r="D47" s="144"/>
      <c r="E47" s="144"/>
      <c r="F47" s="144"/>
      <c r="G47" s="144"/>
      <c r="H47" s="144"/>
      <c r="I47" s="144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</row>
    <row r="48" spans="2:23" ht="15.75">
      <c r="B48" s="141"/>
      <c r="C48" s="144"/>
      <c r="D48" s="144"/>
      <c r="E48" s="144"/>
      <c r="F48" s="144"/>
      <c r="G48" s="144"/>
      <c r="H48" s="144"/>
      <c r="I48" s="144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</row>
    <row r="49" spans="2:23" ht="15.75">
      <c r="B49" s="141"/>
      <c r="C49" s="144"/>
      <c r="D49" s="144"/>
      <c r="E49" s="144"/>
      <c r="F49" s="144"/>
      <c r="G49" s="144"/>
      <c r="H49" s="144"/>
      <c r="I49" s="144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</row>
    <row r="50" spans="2:23" ht="15.75">
      <c r="B50" s="141"/>
      <c r="C50" s="144"/>
      <c r="D50" s="144"/>
      <c r="E50" s="144"/>
      <c r="F50" s="144"/>
      <c r="G50" s="144"/>
      <c r="H50" s="144"/>
      <c r="I50" s="144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</row>
    <row r="51" spans="2:15" ht="15.75">
      <c r="B51" s="141"/>
      <c r="C51" s="144"/>
      <c r="D51" s="144"/>
      <c r="E51" s="144"/>
      <c r="F51" s="144"/>
      <c r="G51" s="144"/>
      <c r="H51" s="144"/>
      <c r="I51" s="144"/>
      <c r="J51" s="142"/>
      <c r="K51" s="142"/>
      <c r="L51" s="142"/>
      <c r="M51" s="142"/>
      <c r="N51" s="142"/>
      <c r="O51" s="142"/>
    </row>
    <row r="52" spans="2:15" ht="15.75">
      <c r="B52" s="141"/>
      <c r="C52" s="144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</row>
    <row r="53" spans="2:15" ht="15.75">
      <c r="B53" s="141"/>
      <c r="C53" s="144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</row>
    <row r="54" spans="2:15" ht="15.75">
      <c r="B54" s="141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</row>
    <row r="55" spans="2:15" ht="15.75">
      <c r="B55" s="141"/>
      <c r="C55" s="142"/>
      <c r="D55" s="144"/>
      <c r="E55" s="144"/>
      <c r="F55" s="144"/>
      <c r="G55" s="144"/>
      <c r="H55" s="144"/>
      <c r="I55" s="144"/>
      <c r="J55" s="142"/>
      <c r="K55" s="142"/>
      <c r="L55" s="142"/>
      <c r="M55" s="142"/>
      <c r="N55" s="142"/>
      <c r="O55" s="142"/>
    </row>
    <row r="56" spans="2:15" ht="15.75">
      <c r="B56" s="141"/>
      <c r="C56" s="142"/>
      <c r="D56" s="144"/>
      <c r="E56" s="144"/>
      <c r="F56" s="144"/>
      <c r="G56" s="144"/>
      <c r="H56" s="144"/>
      <c r="I56" s="144"/>
      <c r="J56" s="142"/>
      <c r="K56" s="142"/>
      <c r="L56" s="142"/>
      <c r="M56" s="142"/>
      <c r="N56" s="142"/>
      <c r="O56" s="142"/>
    </row>
    <row r="57" spans="2:15" ht="15.75">
      <c r="B57" s="141"/>
      <c r="C57" s="144"/>
      <c r="D57" s="144"/>
      <c r="E57" s="144"/>
      <c r="F57" s="144"/>
      <c r="G57" s="144"/>
      <c r="H57" s="144"/>
      <c r="I57" s="144"/>
      <c r="J57" s="142"/>
      <c r="K57" s="142"/>
      <c r="L57" s="142"/>
      <c r="M57" s="142"/>
      <c r="N57" s="142"/>
      <c r="O57" s="142"/>
    </row>
    <row r="58" spans="2:15" ht="15.75">
      <c r="B58" s="141"/>
      <c r="C58" s="144"/>
      <c r="D58" s="144"/>
      <c r="E58" s="144"/>
      <c r="F58" s="144"/>
      <c r="G58" s="144"/>
      <c r="H58" s="144"/>
      <c r="I58" s="144"/>
      <c r="J58" s="142"/>
      <c r="K58" s="142"/>
      <c r="L58" s="142"/>
      <c r="M58" s="142"/>
      <c r="N58" s="142"/>
      <c r="O58" s="142"/>
    </row>
    <row r="59" spans="2:15" ht="15.75">
      <c r="B59" s="141"/>
      <c r="C59" s="144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</row>
    <row r="60" spans="2:15" ht="15.75">
      <c r="B60" s="141"/>
      <c r="C60" s="144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</row>
    <row r="61" spans="2:15" ht="15.75"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</row>
    <row r="62" spans="2:15" ht="15.75"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</row>
    <row r="63" spans="2:15" ht="15.75"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</row>
    <row r="64" spans="2:15" ht="15.75"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</row>
    <row r="65" spans="2:15" ht="15.75"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</row>
    <row r="66" spans="2:15" ht="15.75"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</row>
    <row r="67" spans="2:15" ht="15.75"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</row>
    <row r="68" spans="2:15" ht="15.75"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</row>
    <row r="69" spans="2:15" ht="15.75"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</row>
    <row r="70" spans="2:15" ht="15.75"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</row>
    <row r="71" spans="2:15" ht="15.75"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</row>
    <row r="72" spans="2:15" ht="15.75"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</row>
    <row r="73" spans="2:15" ht="15.75"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</row>
    <row r="74" spans="2:15" ht="15.75"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</row>
    <row r="75" spans="2:15" ht="15.75"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</row>
    <row r="76" spans="2:15" ht="15.75"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</row>
    <row r="77" spans="2:15" ht="15.75"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</row>
    <row r="78" spans="2:15" ht="15.75"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</row>
    <row r="79" spans="2:15" ht="15.75"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</row>
    <row r="80" spans="2:15" ht="15.75"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</row>
    <row r="81" spans="2:15" ht="15.75"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</row>
    <row r="82" spans="2:15" ht="15.75"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</row>
    <row r="83" spans="2:15" ht="15.75"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</row>
    <row r="84" spans="2:15" ht="15.75"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</row>
    <row r="85" spans="2:15" ht="15.75"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</row>
    <row r="86" spans="2:15" ht="15.75"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</row>
    <row r="87" spans="2:15" ht="15.75"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</row>
    <row r="88" spans="2:15" ht="15.75"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</row>
    <row r="89" spans="2:15" ht="15.75">
      <c r="B89" s="142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</row>
    <row r="90" spans="2:15" ht="15.75"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</row>
    <row r="91" spans="2:15" ht="15.75"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</row>
    <row r="92" spans="2:15" ht="15.75"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</row>
    <row r="93" spans="2:15" ht="15.75"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</row>
    <row r="94" spans="2:15" ht="15.75"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</row>
    <row r="95" spans="2:15" ht="15.75">
      <c r="B95" s="142"/>
      <c r="C95" s="142"/>
      <c r="J95" s="142"/>
      <c r="K95" s="142"/>
      <c r="L95" s="142"/>
      <c r="M95" s="142"/>
      <c r="N95" s="142"/>
      <c r="O95" s="142"/>
    </row>
    <row r="96" spans="2:15" ht="15.75">
      <c r="B96" s="142"/>
      <c r="C96" s="142"/>
      <c r="J96" s="142"/>
      <c r="K96" s="142"/>
      <c r="L96" s="142"/>
      <c r="M96" s="142"/>
      <c r="N96" s="142"/>
      <c r="O96" s="142"/>
    </row>
  </sheetData>
  <sheetProtection/>
  <mergeCells count="21">
    <mergeCell ref="C41:E41"/>
    <mergeCell ref="C40:D40"/>
    <mergeCell ref="P6:P7"/>
    <mergeCell ref="D6:D7"/>
    <mergeCell ref="Q6:Q7"/>
    <mergeCell ref="B4:I4"/>
    <mergeCell ref="F6:F7"/>
    <mergeCell ref="E6:E7"/>
    <mergeCell ref="N6:N7"/>
    <mergeCell ref="B6:B7"/>
    <mergeCell ref="R6:R7"/>
    <mergeCell ref="C6:C7"/>
    <mergeCell ref="O6:O7"/>
    <mergeCell ref="L6:L7"/>
    <mergeCell ref="M6:M7"/>
    <mergeCell ref="S6:S7"/>
    <mergeCell ref="H6:H7"/>
    <mergeCell ref="I6:I7"/>
    <mergeCell ref="J6:J7"/>
    <mergeCell ref="K6:K7"/>
    <mergeCell ref="G6:G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scale="45" r:id="rId1"/>
  <colBreaks count="1" manualBreakCount="1">
    <brk id="11" max="65535" man="1"/>
  </colBreaks>
  <ignoredErrors>
    <ignoredError sqref="B8:B31 B32:B3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B1:H33"/>
  <sheetViews>
    <sheetView showGridLines="0" zoomScalePageLayoutView="0" workbookViewId="0" topLeftCell="A7">
      <selection activeCell="B3" sqref="B3:H4"/>
    </sheetView>
  </sheetViews>
  <sheetFormatPr defaultColWidth="9.140625" defaultRowHeight="12.75"/>
  <cols>
    <col min="3" max="3" width="38.28125" style="0" customWidth="1"/>
    <col min="4" max="7" width="15.7109375" style="0" customWidth="1"/>
    <col min="8" max="8" width="26.57421875" style="0" customWidth="1"/>
  </cols>
  <sheetData>
    <row r="1" ht="15.75">
      <c r="H1" s="9" t="s">
        <v>700</v>
      </c>
    </row>
    <row r="2" spans="2:8" ht="15">
      <c r="B2" s="32"/>
      <c r="C2" s="32"/>
      <c r="D2" s="32"/>
      <c r="E2" s="32"/>
      <c r="F2" s="32"/>
      <c r="G2" s="32"/>
      <c r="H2" s="32"/>
    </row>
    <row r="3" spans="2:8" ht="18.75" customHeight="1">
      <c r="B3" s="702" t="s">
        <v>878</v>
      </c>
      <c r="C3" s="703"/>
      <c r="D3" s="703"/>
      <c r="E3" s="703"/>
      <c r="F3" s="703"/>
      <c r="G3" s="703"/>
      <c r="H3" s="703"/>
    </row>
    <row r="4" spans="2:8" ht="18.75" customHeight="1">
      <c r="B4" s="703"/>
      <c r="C4" s="703"/>
      <c r="D4" s="703"/>
      <c r="E4" s="703"/>
      <c r="F4" s="703"/>
      <c r="G4" s="703"/>
      <c r="H4" s="703"/>
    </row>
    <row r="5" ht="13.5" thickBot="1"/>
    <row r="6" spans="2:8" ht="12.75">
      <c r="B6" s="706" t="s">
        <v>2</v>
      </c>
      <c r="C6" s="708" t="s">
        <v>736</v>
      </c>
      <c r="D6" s="708" t="s">
        <v>521</v>
      </c>
      <c r="E6" s="708" t="s">
        <v>678</v>
      </c>
      <c r="F6" s="708" t="s">
        <v>522</v>
      </c>
      <c r="G6" s="708" t="s">
        <v>523</v>
      </c>
      <c r="H6" s="708" t="s">
        <v>524</v>
      </c>
    </row>
    <row r="7" spans="2:8" ht="31.5" customHeight="1" thickBot="1">
      <c r="B7" s="707"/>
      <c r="C7" s="709"/>
      <c r="D7" s="709"/>
      <c r="E7" s="709"/>
      <c r="F7" s="709" t="s">
        <v>522</v>
      </c>
      <c r="G7" s="709" t="s">
        <v>523</v>
      </c>
      <c r="H7" s="709" t="s">
        <v>524</v>
      </c>
    </row>
    <row r="8" spans="2:8" ht="15" customHeight="1">
      <c r="B8" s="237">
        <v>1</v>
      </c>
      <c r="C8" s="240" t="s">
        <v>746</v>
      </c>
      <c r="D8" s="240">
        <v>7</v>
      </c>
      <c r="E8" s="240">
        <v>7</v>
      </c>
      <c r="F8" s="240">
        <v>7</v>
      </c>
      <c r="G8" s="240">
        <v>7</v>
      </c>
      <c r="H8" s="240">
        <v>0</v>
      </c>
    </row>
    <row r="9" spans="2:8" ht="30.75" customHeight="1">
      <c r="B9" s="238">
        <v>2</v>
      </c>
      <c r="C9" s="439" t="s">
        <v>758</v>
      </c>
      <c r="D9" s="241">
        <v>10</v>
      </c>
      <c r="E9" s="241">
        <v>17</v>
      </c>
      <c r="F9" s="241">
        <v>17</v>
      </c>
      <c r="G9" s="241">
        <v>17</v>
      </c>
      <c r="H9" s="241">
        <v>0</v>
      </c>
    </row>
    <row r="10" spans="2:8" ht="25.5" customHeight="1">
      <c r="B10" s="238">
        <v>3</v>
      </c>
      <c r="C10" s="439" t="s">
        <v>757</v>
      </c>
      <c r="D10" s="241">
        <v>5</v>
      </c>
      <c r="E10" s="241">
        <v>10</v>
      </c>
      <c r="F10" s="241">
        <v>8</v>
      </c>
      <c r="G10" s="241">
        <v>8</v>
      </c>
      <c r="H10" s="241">
        <v>0</v>
      </c>
    </row>
    <row r="11" spans="2:8" ht="15" customHeight="1">
      <c r="B11" s="238">
        <v>4</v>
      </c>
      <c r="C11" s="241" t="s">
        <v>747</v>
      </c>
      <c r="D11" s="241">
        <v>4</v>
      </c>
      <c r="E11" s="241">
        <v>4</v>
      </c>
      <c r="F11" s="241">
        <v>4</v>
      </c>
      <c r="G11" s="241">
        <v>4</v>
      </c>
      <c r="H11" s="241">
        <v>0</v>
      </c>
    </row>
    <row r="12" spans="2:8" ht="15" customHeight="1">
      <c r="B12" s="238">
        <v>5</v>
      </c>
      <c r="C12" s="241" t="s">
        <v>748</v>
      </c>
      <c r="D12" s="241">
        <v>2</v>
      </c>
      <c r="E12" s="241">
        <v>2</v>
      </c>
      <c r="F12" s="241">
        <v>1</v>
      </c>
      <c r="G12" s="241">
        <v>1</v>
      </c>
      <c r="H12" s="241">
        <v>0</v>
      </c>
    </row>
    <row r="13" spans="2:8" ht="33.75" customHeight="1">
      <c r="B13" s="238">
        <v>6</v>
      </c>
      <c r="C13" s="439" t="s">
        <v>749</v>
      </c>
      <c r="D13" s="241">
        <v>6</v>
      </c>
      <c r="E13" s="241">
        <v>16</v>
      </c>
      <c r="F13" s="241">
        <v>16</v>
      </c>
      <c r="G13" s="241">
        <v>16</v>
      </c>
      <c r="H13" s="241">
        <v>0</v>
      </c>
    </row>
    <row r="14" spans="2:8" ht="15" customHeight="1">
      <c r="B14" s="238">
        <v>7</v>
      </c>
      <c r="C14" s="241" t="s">
        <v>750</v>
      </c>
      <c r="D14" s="241">
        <v>1</v>
      </c>
      <c r="E14" s="241">
        <v>1</v>
      </c>
      <c r="F14" s="241">
        <v>1</v>
      </c>
      <c r="G14" s="241">
        <v>1</v>
      </c>
      <c r="H14" s="241">
        <v>0</v>
      </c>
    </row>
    <row r="15" spans="2:8" ht="30" customHeight="1">
      <c r="B15" s="238">
        <v>8</v>
      </c>
      <c r="C15" s="439" t="s">
        <v>751</v>
      </c>
      <c r="D15" s="241">
        <v>6</v>
      </c>
      <c r="E15" s="241">
        <v>10</v>
      </c>
      <c r="F15" s="241">
        <v>10</v>
      </c>
      <c r="G15" s="241">
        <v>10</v>
      </c>
      <c r="H15" s="241">
        <v>0</v>
      </c>
    </row>
    <row r="16" spans="2:8" ht="15" customHeight="1">
      <c r="B16" s="238">
        <v>9</v>
      </c>
      <c r="C16" s="241" t="s">
        <v>752</v>
      </c>
      <c r="D16" s="241">
        <v>1</v>
      </c>
      <c r="E16" s="241">
        <v>1</v>
      </c>
      <c r="F16" s="241">
        <v>0</v>
      </c>
      <c r="G16" s="241">
        <v>0</v>
      </c>
      <c r="H16" s="241">
        <v>0</v>
      </c>
    </row>
    <row r="17" spans="2:8" ht="28.5" customHeight="1">
      <c r="B17" s="238">
        <v>10</v>
      </c>
      <c r="C17" s="439" t="s">
        <v>753</v>
      </c>
      <c r="D17" s="241">
        <v>2</v>
      </c>
      <c r="E17" s="241">
        <v>8</v>
      </c>
      <c r="F17" s="241">
        <v>7</v>
      </c>
      <c r="G17" s="241">
        <v>6</v>
      </c>
      <c r="H17" s="241">
        <v>1</v>
      </c>
    </row>
    <row r="18" spans="2:8" ht="28.5" customHeight="1">
      <c r="B18" s="238">
        <v>11</v>
      </c>
      <c r="C18" s="439" t="s">
        <v>754</v>
      </c>
      <c r="D18" s="241">
        <v>3</v>
      </c>
      <c r="E18" s="241">
        <v>17</v>
      </c>
      <c r="F18" s="241">
        <v>13</v>
      </c>
      <c r="G18" s="241">
        <v>13</v>
      </c>
      <c r="H18" s="241">
        <v>0</v>
      </c>
    </row>
    <row r="19" spans="2:8" ht="28.5" customHeight="1">
      <c r="B19" s="238">
        <v>12</v>
      </c>
      <c r="C19" s="439" t="s">
        <v>755</v>
      </c>
      <c r="D19" s="241">
        <v>7</v>
      </c>
      <c r="E19" s="241">
        <v>15</v>
      </c>
      <c r="F19" s="241">
        <v>15</v>
      </c>
      <c r="G19" s="241">
        <v>15</v>
      </c>
      <c r="H19" s="241">
        <v>0</v>
      </c>
    </row>
    <row r="20" spans="2:8" ht="27.75" customHeight="1">
      <c r="B20" s="238">
        <v>13</v>
      </c>
      <c r="C20" s="439" t="s">
        <v>756</v>
      </c>
      <c r="D20" s="241">
        <v>4</v>
      </c>
      <c r="E20" s="241">
        <v>5</v>
      </c>
      <c r="F20" s="241">
        <v>3</v>
      </c>
      <c r="G20" s="241">
        <v>3</v>
      </c>
      <c r="H20" s="241">
        <v>0</v>
      </c>
    </row>
    <row r="21" spans="2:8" ht="15" customHeight="1">
      <c r="B21" s="238">
        <v>14</v>
      </c>
      <c r="C21" s="241" t="s">
        <v>759</v>
      </c>
      <c r="D21" s="241">
        <v>5</v>
      </c>
      <c r="E21" s="241">
        <v>16</v>
      </c>
      <c r="F21" s="241">
        <v>11</v>
      </c>
      <c r="G21" s="241">
        <v>11</v>
      </c>
      <c r="H21" s="241">
        <v>0</v>
      </c>
    </row>
    <row r="22" spans="2:8" ht="15" customHeight="1">
      <c r="B22" s="238">
        <v>15</v>
      </c>
      <c r="C22" s="241" t="s">
        <v>760</v>
      </c>
      <c r="D22" s="241">
        <v>9</v>
      </c>
      <c r="E22" s="241">
        <v>16</v>
      </c>
      <c r="F22" s="241">
        <v>13</v>
      </c>
      <c r="G22" s="241">
        <v>13</v>
      </c>
      <c r="H22" s="241">
        <v>0</v>
      </c>
    </row>
    <row r="23" spans="2:8" ht="15" customHeight="1">
      <c r="B23" s="238">
        <v>16</v>
      </c>
      <c r="C23" s="241" t="s">
        <v>761</v>
      </c>
      <c r="D23" s="241">
        <v>5</v>
      </c>
      <c r="E23" s="241">
        <v>5</v>
      </c>
      <c r="F23" s="241">
        <v>4</v>
      </c>
      <c r="G23" s="241">
        <v>4</v>
      </c>
      <c r="H23" s="241">
        <v>0</v>
      </c>
    </row>
    <row r="24" spans="2:8" ht="15" customHeight="1">
      <c r="B24" s="238">
        <v>17</v>
      </c>
      <c r="C24" s="241" t="s">
        <v>762</v>
      </c>
      <c r="D24" s="241">
        <v>2</v>
      </c>
      <c r="E24" s="241">
        <v>2</v>
      </c>
      <c r="F24" s="241">
        <v>1</v>
      </c>
      <c r="G24" s="241">
        <v>1</v>
      </c>
      <c r="H24" s="241">
        <v>0</v>
      </c>
    </row>
    <row r="25" spans="2:8" ht="15" customHeight="1">
      <c r="B25" s="238">
        <v>18</v>
      </c>
      <c r="C25" s="241"/>
      <c r="D25" s="241"/>
      <c r="E25" s="241"/>
      <c r="F25" s="241"/>
      <c r="G25" s="241"/>
      <c r="H25" s="241"/>
    </row>
    <row r="26" spans="2:8" ht="15" customHeight="1">
      <c r="B26" s="238">
        <v>19</v>
      </c>
      <c r="C26" s="241"/>
      <c r="D26" s="241"/>
      <c r="E26" s="241"/>
      <c r="F26" s="241"/>
      <c r="G26" s="241"/>
      <c r="H26" s="241"/>
    </row>
    <row r="27" spans="2:8" ht="15" customHeight="1">
      <c r="B27" s="238">
        <v>20</v>
      </c>
      <c r="C27" s="241"/>
      <c r="D27" s="241"/>
      <c r="E27" s="241"/>
      <c r="F27" s="241"/>
      <c r="G27" s="241"/>
      <c r="H27" s="241"/>
    </row>
    <row r="28" spans="2:8" ht="15" customHeight="1">
      <c r="B28" s="238">
        <v>21</v>
      </c>
      <c r="C28" s="241"/>
      <c r="D28" s="241"/>
      <c r="E28" s="241"/>
      <c r="F28" s="241"/>
      <c r="G28" s="241"/>
      <c r="H28" s="241"/>
    </row>
    <row r="29" spans="2:8" ht="15" customHeight="1" thickBot="1">
      <c r="B29" s="239" t="s">
        <v>679</v>
      </c>
      <c r="C29" s="242"/>
      <c r="D29" s="242"/>
      <c r="E29" s="242"/>
      <c r="F29" s="242"/>
      <c r="G29" s="242"/>
      <c r="H29" s="242"/>
    </row>
    <row r="30" spans="2:8" ht="15" customHeight="1" thickBot="1">
      <c r="B30" s="704" t="s">
        <v>525</v>
      </c>
      <c r="C30" s="705"/>
      <c r="D30" s="243">
        <f>SUM(D8:D29)</f>
        <v>79</v>
      </c>
      <c r="E30" s="243">
        <f>SUM(E8:E29)</f>
        <v>152</v>
      </c>
      <c r="F30" s="243">
        <f>SUM(F8:F29)</f>
        <v>131</v>
      </c>
      <c r="G30" s="243">
        <f>SUM(G8:G29)</f>
        <v>130</v>
      </c>
      <c r="H30" s="243">
        <f>SUM(H8:H29)</f>
        <v>1</v>
      </c>
    </row>
    <row r="31" spans="2:8" ht="12.75">
      <c r="B31" s="699"/>
      <c r="C31" s="699"/>
      <c r="D31" s="699"/>
      <c r="E31" s="699"/>
      <c r="F31" s="699"/>
      <c r="G31" s="699"/>
      <c r="H31" s="699"/>
    </row>
    <row r="32" spans="2:8" ht="12.75">
      <c r="B32" s="700" t="s">
        <v>822</v>
      </c>
      <c r="C32" s="700"/>
      <c r="D32" s="700"/>
      <c r="E32" s="700"/>
      <c r="F32" s="700"/>
      <c r="G32" s="700"/>
      <c r="H32" s="700"/>
    </row>
    <row r="33" spans="2:8" ht="12.75">
      <c r="B33" s="701" t="s">
        <v>823</v>
      </c>
      <c r="C33" s="701"/>
      <c r="D33" s="701"/>
      <c r="E33" s="701"/>
      <c r="F33" s="701"/>
      <c r="G33" s="701"/>
      <c r="H33" s="701"/>
    </row>
  </sheetData>
  <sheetProtection/>
  <mergeCells count="12">
    <mergeCell ref="H6:H7"/>
    <mergeCell ref="E6:E7"/>
    <mergeCell ref="B31:H31"/>
    <mergeCell ref="B32:H32"/>
    <mergeCell ref="B33:H33"/>
    <mergeCell ref="B3:H4"/>
    <mergeCell ref="B30:C30"/>
    <mergeCell ref="B6:B7"/>
    <mergeCell ref="C6:C7"/>
    <mergeCell ref="D6:D7"/>
    <mergeCell ref="F6:F7"/>
    <mergeCell ref="G6:G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/>
  </sheetPr>
  <dimension ref="B2:O35"/>
  <sheetViews>
    <sheetView showGridLines="0" zoomScale="85" zoomScaleNormal="85" zoomScalePageLayoutView="0" workbookViewId="0" topLeftCell="A1">
      <selection activeCell="K31" sqref="K31"/>
    </sheetView>
  </sheetViews>
  <sheetFormatPr defaultColWidth="9.140625" defaultRowHeight="12.75"/>
  <cols>
    <col min="1" max="1" width="9.140625" style="12" customWidth="1"/>
    <col min="2" max="2" width="8.28125" style="12" customWidth="1"/>
    <col min="3" max="3" width="14.8515625" style="12" customWidth="1"/>
    <col min="4" max="7" width="14.28125" style="12" customWidth="1"/>
    <col min="8" max="8" width="10.7109375" style="12" customWidth="1"/>
    <col min="9" max="9" width="8.00390625" style="12" customWidth="1"/>
    <col min="10" max="10" width="20.140625" style="12" customWidth="1"/>
    <col min="11" max="13" width="14.28125" style="12" customWidth="1"/>
    <col min="14" max="16384" width="9.140625" style="12" customWidth="1"/>
  </cols>
  <sheetData>
    <row r="2" ht="15.75">
      <c r="L2" s="9" t="s">
        <v>699</v>
      </c>
    </row>
    <row r="5" spans="2:13" ht="15.75" customHeight="1">
      <c r="B5" s="724" t="s">
        <v>0</v>
      </c>
      <c r="C5" s="724"/>
      <c r="D5" s="724"/>
      <c r="E5" s="724"/>
      <c r="F5" s="724"/>
      <c r="G5" s="724"/>
      <c r="H5" s="113"/>
      <c r="I5" s="724" t="s">
        <v>1</v>
      </c>
      <c r="J5" s="724"/>
      <c r="K5" s="724"/>
      <c r="L5" s="724"/>
      <c r="M5" s="113"/>
    </row>
    <row r="6" spans="2:13" ht="15.75" customHeight="1" thickBot="1">
      <c r="B6" s="218"/>
      <c r="C6" s="218"/>
      <c r="D6" s="218"/>
      <c r="E6" s="218"/>
      <c r="F6" s="218"/>
      <c r="G6" s="218"/>
      <c r="H6" s="113"/>
      <c r="I6" s="226"/>
      <c r="J6" s="226"/>
      <c r="K6" s="226"/>
      <c r="L6" s="226"/>
      <c r="M6" s="113"/>
    </row>
    <row r="7" spans="2:13" ht="23.25" customHeight="1" thickBot="1">
      <c r="B7" s="710" t="s">
        <v>2</v>
      </c>
      <c r="C7" s="712" t="s">
        <v>78</v>
      </c>
      <c r="D7" s="714" t="s">
        <v>688</v>
      </c>
      <c r="E7" s="714"/>
      <c r="F7" s="715" t="s">
        <v>689</v>
      </c>
      <c r="G7" s="716"/>
      <c r="H7" s="225"/>
      <c r="I7" s="710" t="s">
        <v>2</v>
      </c>
      <c r="J7" s="712" t="s">
        <v>78</v>
      </c>
      <c r="K7" s="712" t="s">
        <v>705</v>
      </c>
      <c r="L7" s="722" t="s">
        <v>829</v>
      </c>
      <c r="M7" s="114"/>
    </row>
    <row r="8" spans="2:13" ht="40.5" customHeight="1" thickBot="1">
      <c r="B8" s="711"/>
      <c r="C8" s="713"/>
      <c r="D8" s="228" t="s">
        <v>704</v>
      </c>
      <c r="E8" s="116" t="s">
        <v>828</v>
      </c>
      <c r="F8" s="115" t="s">
        <v>704</v>
      </c>
      <c r="G8" s="116" t="s">
        <v>828</v>
      </c>
      <c r="H8" s="225"/>
      <c r="I8" s="711"/>
      <c r="J8" s="713"/>
      <c r="K8" s="713"/>
      <c r="L8" s="723"/>
      <c r="M8" s="114"/>
    </row>
    <row r="9" spans="2:13" ht="30" customHeight="1">
      <c r="B9" s="221">
        <v>1</v>
      </c>
      <c r="C9" s="229" t="s">
        <v>3</v>
      </c>
      <c r="D9" s="291">
        <v>13</v>
      </c>
      <c r="E9" s="268">
        <v>16</v>
      </c>
      <c r="F9" s="292">
        <v>3</v>
      </c>
      <c r="G9" s="273">
        <v>3</v>
      </c>
      <c r="H9" s="225"/>
      <c r="I9" s="224">
        <v>1</v>
      </c>
      <c r="J9" s="227" t="s">
        <v>4</v>
      </c>
      <c r="K9" s="291">
        <v>19</v>
      </c>
      <c r="L9" s="268">
        <v>24</v>
      </c>
      <c r="M9" s="114"/>
    </row>
    <row r="10" spans="2:13" ht="30" customHeight="1">
      <c r="B10" s="118">
        <v>2</v>
      </c>
      <c r="C10" s="21" t="s">
        <v>6</v>
      </c>
      <c r="D10" s="270">
        <v>13</v>
      </c>
      <c r="E10" s="232">
        <v>14</v>
      </c>
      <c r="F10" s="293"/>
      <c r="G10" s="294"/>
      <c r="H10" s="114"/>
      <c r="I10" s="118">
        <v>2</v>
      </c>
      <c r="J10" s="21" t="s">
        <v>561</v>
      </c>
      <c r="K10" s="270">
        <v>25</v>
      </c>
      <c r="L10" s="232">
        <v>31</v>
      </c>
      <c r="M10" s="114"/>
    </row>
    <row r="11" spans="2:13" ht="30" customHeight="1">
      <c r="B11" s="118">
        <v>3</v>
      </c>
      <c r="C11" s="21" t="s">
        <v>8</v>
      </c>
      <c r="D11" s="270">
        <v>2</v>
      </c>
      <c r="E11" s="232">
        <v>3</v>
      </c>
      <c r="F11" s="295"/>
      <c r="G11" s="232"/>
      <c r="H11" s="114"/>
      <c r="I11" s="118">
        <v>3</v>
      </c>
      <c r="J11" s="21" t="s">
        <v>9</v>
      </c>
      <c r="K11" s="270">
        <v>45</v>
      </c>
      <c r="L11" s="232">
        <v>49</v>
      </c>
      <c r="M11" s="114"/>
    </row>
    <row r="12" spans="2:13" ht="30" customHeight="1">
      <c r="B12" s="118">
        <v>4</v>
      </c>
      <c r="C12" s="21" t="s">
        <v>11</v>
      </c>
      <c r="D12" s="270">
        <v>44</v>
      </c>
      <c r="E12" s="232">
        <v>49</v>
      </c>
      <c r="F12" s="293"/>
      <c r="G12" s="268"/>
      <c r="H12" s="114"/>
      <c r="I12" s="118">
        <v>4</v>
      </c>
      <c r="J12" s="21" t="s">
        <v>12</v>
      </c>
      <c r="K12" s="270">
        <v>30</v>
      </c>
      <c r="L12" s="232">
        <v>34</v>
      </c>
      <c r="M12" s="114"/>
    </row>
    <row r="13" spans="2:13" ht="30" customHeight="1" thickBot="1">
      <c r="B13" s="118">
        <v>5</v>
      </c>
      <c r="C13" s="21" t="s">
        <v>14</v>
      </c>
      <c r="D13" s="270">
        <v>23</v>
      </c>
      <c r="E13" s="232">
        <v>27</v>
      </c>
      <c r="F13" s="296"/>
      <c r="G13" s="297"/>
      <c r="H13" s="114"/>
      <c r="I13" s="120">
        <v>5</v>
      </c>
      <c r="J13" s="25" t="s">
        <v>680</v>
      </c>
      <c r="K13" s="271">
        <v>12</v>
      </c>
      <c r="L13" s="276">
        <v>14</v>
      </c>
      <c r="M13" s="114"/>
    </row>
    <row r="14" spans="2:13" ht="30" customHeight="1">
      <c r="B14" s="118">
        <v>6</v>
      </c>
      <c r="C14" s="21" t="s">
        <v>16</v>
      </c>
      <c r="D14" s="270">
        <v>8</v>
      </c>
      <c r="E14" s="232">
        <v>8</v>
      </c>
      <c r="F14" s="296"/>
      <c r="G14" s="297"/>
      <c r="H14" s="114"/>
      <c r="I14" s="725" t="s">
        <v>21</v>
      </c>
      <c r="J14" s="726"/>
      <c r="K14" s="300">
        <f>K9+K10+K11+K12+K13</f>
        <v>131</v>
      </c>
      <c r="L14" s="300">
        <f>L9+L10+L11+L12+L13</f>
        <v>152</v>
      </c>
      <c r="M14" s="114"/>
    </row>
    <row r="15" spans="2:13" ht="30" customHeight="1" thickBot="1">
      <c r="B15" s="119">
        <v>7</v>
      </c>
      <c r="C15" s="25" t="s">
        <v>18</v>
      </c>
      <c r="D15" s="289">
        <v>28</v>
      </c>
      <c r="E15" s="234">
        <v>35</v>
      </c>
      <c r="F15" s="298"/>
      <c r="G15" s="277"/>
      <c r="H15" s="114"/>
      <c r="I15" s="727" t="s">
        <v>19</v>
      </c>
      <c r="J15" s="728"/>
      <c r="K15" s="301">
        <v>43.85</v>
      </c>
      <c r="L15" s="520"/>
      <c r="M15" s="114"/>
    </row>
    <row r="16" spans="2:13" ht="30" customHeight="1" thickBot="1">
      <c r="B16" s="718" t="s">
        <v>21</v>
      </c>
      <c r="C16" s="719"/>
      <c r="D16" s="299">
        <f>D9+D10+D11+D12+D13+D14+D15</f>
        <v>131</v>
      </c>
      <c r="E16" s="299">
        <f>E9+E10+E11+E12+E13+E14+E15</f>
        <v>152</v>
      </c>
      <c r="F16" s="299">
        <f>F9+F10+F11+F12+F13+F14+F15</f>
        <v>3</v>
      </c>
      <c r="G16" s="299">
        <f>G9+G10+G11+G12+G13+G14+G15</f>
        <v>3</v>
      </c>
      <c r="H16" s="43"/>
      <c r="I16" s="212"/>
      <c r="J16" s="124"/>
      <c r="K16" s="43"/>
      <c r="L16" s="43"/>
      <c r="M16" s="114"/>
    </row>
    <row r="17" spans="2:13" ht="21.75" customHeight="1">
      <c r="B17" s="212"/>
      <c r="C17" s="124"/>
      <c r="D17" s="43"/>
      <c r="E17" s="43"/>
      <c r="F17" s="43"/>
      <c r="G17" s="43"/>
      <c r="H17" s="43"/>
      <c r="I17" s="43"/>
      <c r="J17" s="124"/>
      <c r="K17" s="43"/>
      <c r="L17" s="43"/>
      <c r="M17" s="114"/>
    </row>
    <row r="18" spans="3:13" ht="15.75">
      <c r="C18" s="31"/>
      <c r="D18" s="114"/>
      <c r="E18" s="114"/>
      <c r="F18" s="114"/>
      <c r="G18" s="114"/>
      <c r="H18" s="43"/>
      <c r="I18" s="43"/>
      <c r="J18" s="43"/>
      <c r="K18" s="43"/>
      <c r="L18" s="43"/>
      <c r="M18" s="114"/>
    </row>
    <row r="19" spans="2:13" ht="18.75" customHeight="1">
      <c r="B19" s="717" t="s">
        <v>517</v>
      </c>
      <c r="C19" s="717"/>
      <c r="D19" s="717"/>
      <c r="E19" s="717"/>
      <c r="F19" s="717"/>
      <c r="G19" s="717"/>
      <c r="H19" s="114"/>
      <c r="I19" s="724" t="s">
        <v>546</v>
      </c>
      <c r="J19" s="724"/>
      <c r="K19" s="724"/>
      <c r="L19" s="724"/>
      <c r="M19" s="114"/>
    </row>
    <row r="20" spans="6:13" ht="18.75" customHeight="1" thickBot="1">
      <c r="F20" s="220"/>
      <c r="G20" s="220"/>
      <c r="M20" s="127"/>
    </row>
    <row r="21" spans="2:13" ht="25.5" customHeight="1" thickBot="1">
      <c r="B21" s="710" t="s">
        <v>2</v>
      </c>
      <c r="C21" s="712" t="s">
        <v>78</v>
      </c>
      <c r="D21" s="714" t="s">
        <v>688</v>
      </c>
      <c r="E21" s="714"/>
      <c r="F21" s="715" t="s">
        <v>689</v>
      </c>
      <c r="G21" s="716"/>
      <c r="I21" s="710" t="s">
        <v>2</v>
      </c>
      <c r="J21" s="720" t="s">
        <v>78</v>
      </c>
      <c r="K21" s="720" t="s">
        <v>705</v>
      </c>
      <c r="L21" s="722" t="s">
        <v>829</v>
      </c>
      <c r="M21" s="207"/>
    </row>
    <row r="22" spans="2:12" ht="32.25" thickBot="1">
      <c r="B22" s="711"/>
      <c r="C22" s="713"/>
      <c r="D22" s="228" t="s">
        <v>704</v>
      </c>
      <c r="E22" s="116" t="s">
        <v>828</v>
      </c>
      <c r="F22" s="223" t="s">
        <v>704</v>
      </c>
      <c r="G22" s="222" t="s">
        <v>828</v>
      </c>
      <c r="I22" s="711"/>
      <c r="J22" s="721"/>
      <c r="K22" s="721"/>
      <c r="L22" s="723"/>
    </row>
    <row r="23" spans="2:13" ht="30" customHeight="1">
      <c r="B23" s="117">
        <v>1</v>
      </c>
      <c r="C23" s="227" t="s">
        <v>562</v>
      </c>
      <c r="D23" s="291">
        <v>102</v>
      </c>
      <c r="E23" s="268">
        <v>117</v>
      </c>
      <c r="F23" s="292">
        <v>1</v>
      </c>
      <c r="G23" s="302">
        <v>1</v>
      </c>
      <c r="I23" s="117">
        <v>1</v>
      </c>
      <c r="J23" s="26" t="s">
        <v>5</v>
      </c>
      <c r="K23" s="261">
        <v>11</v>
      </c>
      <c r="L23" s="268">
        <v>18</v>
      </c>
      <c r="M23" s="24"/>
    </row>
    <row r="24" spans="2:13" ht="30" customHeight="1" thickBot="1">
      <c r="B24" s="119">
        <v>2</v>
      </c>
      <c r="C24" s="25" t="s">
        <v>563</v>
      </c>
      <c r="D24" s="289">
        <v>29</v>
      </c>
      <c r="E24" s="234">
        <v>35</v>
      </c>
      <c r="F24" s="303">
        <v>2</v>
      </c>
      <c r="G24" s="304">
        <v>2</v>
      </c>
      <c r="I24" s="118">
        <v>2</v>
      </c>
      <c r="J24" s="21" t="s">
        <v>7</v>
      </c>
      <c r="K24" s="230">
        <v>17</v>
      </c>
      <c r="L24" s="232">
        <v>19</v>
      </c>
      <c r="M24" s="24"/>
    </row>
    <row r="25" spans="2:13" ht="30" customHeight="1" thickBot="1">
      <c r="B25" s="718" t="s">
        <v>21</v>
      </c>
      <c r="C25" s="719"/>
      <c r="D25" s="299">
        <f>D23+D24</f>
        <v>131</v>
      </c>
      <c r="E25" s="299">
        <f>E23+E24</f>
        <v>152</v>
      </c>
      <c r="F25" s="299">
        <f>F23+F24</f>
        <v>3</v>
      </c>
      <c r="G25" s="299">
        <f>G23+G24</f>
        <v>3</v>
      </c>
      <c r="I25" s="118">
        <v>3</v>
      </c>
      <c r="J25" s="21" t="s">
        <v>10</v>
      </c>
      <c r="K25" s="230">
        <v>11</v>
      </c>
      <c r="L25" s="232">
        <v>15</v>
      </c>
      <c r="M25" s="24"/>
    </row>
    <row r="26" spans="2:13" ht="30" customHeight="1">
      <c r="B26" s="212"/>
      <c r="I26" s="118">
        <v>4</v>
      </c>
      <c r="J26" s="21" t="s">
        <v>13</v>
      </c>
      <c r="K26" s="230">
        <v>12</v>
      </c>
      <c r="L26" s="232">
        <v>16</v>
      </c>
      <c r="M26" s="24"/>
    </row>
    <row r="27" spans="9:15" ht="30" customHeight="1">
      <c r="I27" s="118">
        <v>5</v>
      </c>
      <c r="J27" s="21" t="s">
        <v>15</v>
      </c>
      <c r="K27" s="230">
        <v>20</v>
      </c>
      <c r="L27" s="232">
        <v>20</v>
      </c>
      <c r="M27" s="24"/>
      <c r="O27" s="24"/>
    </row>
    <row r="28" spans="9:13" ht="30" customHeight="1">
      <c r="I28" s="118">
        <v>6</v>
      </c>
      <c r="J28" s="21" t="s">
        <v>17</v>
      </c>
      <c r="K28" s="230">
        <v>26</v>
      </c>
      <c r="L28" s="232">
        <v>27</v>
      </c>
      <c r="M28" s="24"/>
    </row>
    <row r="29" spans="9:13" ht="30" customHeight="1">
      <c r="I29" s="118">
        <v>7</v>
      </c>
      <c r="J29" s="21" t="s">
        <v>20</v>
      </c>
      <c r="K29" s="230">
        <v>17</v>
      </c>
      <c r="L29" s="232">
        <v>18</v>
      </c>
      <c r="M29" s="24"/>
    </row>
    <row r="30" spans="9:13" ht="30" customHeight="1" thickBot="1">
      <c r="I30" s="119">
        <v>8</v>
      </c>
      <c r="J30" s="25" t="s">
        <v>22</v>
      </c>
      <c r="K30" s="233">
        <v>17</v>
      </c>
      <c r="L30" s="234">
        <v>19</v>
      </c>
      <c r="M30" s="24"/>
    </row>
    <row r="31" spans="9:13" ht="30" customHeight="1" thickBot="1">
      <c r="I31" s="125"/>
      <c r="J31" s="219" t="s">
        <v>21</v>
      </c>
      <c r="K31" s="305">
        <f>K23+K24+K25+K26+K27+K28+K29+K30</f>
        <v>131</v>
      </c>
      <c r="L31" s="305">
        <f>L23+L24+L25+L26+L27+L28+L29+L30</f>
        <v>152</v>
      </c>
      <c r="M31" s="24"/>
    </row>
    <row r="32" spans="9:13" ht="30" customHeight="1">
      <c r="I32" s="212"/>
      <c r="M32" s="24"/>
    </row>
    <row r="33" ht="26.25" customHeight="1">
      <c r="I33" s="212"/>
    </row>
    <row r="34" ht="16.5" customHeight="1"/>
    <row r="35" ht="15.75">
      <c r="I35" s="212"/>
    </row>
  </sheetData>
  <sheetProtection/>
  <mergeCells count="24">
    <mergeCell ref="F7:G7"/>
    <mergeCell ref="I5:L5"/>
    <mergeCell ref="I14:J14"/>
    <mergeCell ref="I15:J15"/>
    <mergeCell ref="B16:C16"/>
    <mergeCell ref="I19:L19"/>
    <mergeCell ref="C7:C8"/>
    <mergeCell ref="B7:B8"/>
    <mergeCell ref="D7:E7"/>
    <mergeCell ref="B5:G5"/>
    <mergeCell ref="I21:I22"/>
    <mergeCell ref="J21:J22"/>
    <mergeCell ref="K21:K22"/>
    <mergeCell ref="L21:L22"/>
    <mergeCell ref="I7:I8"/>
    <mergeCell ref="J7:J8"/>
    <mergeCell ref="K7:K8"/>
    <mergeCell ref="L7:L8"/>
    <mergeCell ref="B21:B22"/>
    <mergeCell ref="C21:C22"/>
    <mergeCell ref="D21:E21"/>
    <mergeCell ref="F21:G21"/>
    <mergeCell ref="B19:G19"/>
    <mergeCell ref="B25:C25"/>
  </mergeCells>
  <printOptions/>
  <pageMargins left="0.11811023622047245" right="0.1968503937007874" top="0.7480314960629921" bottom="0.7480314960629921" header="0.31496062992125984" footer="0.31496062992125984"/>
  <pageSetup horizontalDpi="600" verticalDpi="600" orientation="portrait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O32"/>
  <sheetViews>
    <sheetView showGridLines="0" zoomScale="75" zoomScaleNormal="75" zoomScaleSheetLayoutView="70" workbookViewId="0" topLeftCell="A4">
      <selection activeCell="C9" sqref="C9"/>
    </sheetView>
  </sheetViews>
  <sheetFormatPr defaultColWidth="9.140625" defaultRowHeight="12.75"/>
  <cols>
    <col min="1" max="2" width="9.140625" style="130" customWidth="1"/>
    <col min="3" max="3" width="61.140625" style="130" customWidth="1"/>
    <col min="4" max="4" width="25.7109375" style="130" customWidth="1"/>
    <col min="5" max="5" width="2.28125" style="130" customWidth="1"/>
    <col min="6" max="6" width="9.140625" style="130" customWidth="1"/>
    <col min="7" max="7" width="69.00390625" style="130" customWidth="1"/>
    <col min="8" max="8" width="25.7109375" style="130" customWidth="1"/>
    <col min="9" max="16384" width="9.140625" style="130" customWidth="1"/>
  </cols>
  <sheetData>
    <row r="2" ht="15.75">
      <c r="H2" s="9" t="s">
        <v>735</v>
      </c>
    </row>
    <row r="3" ht="15">
      <c r="H3" s="131"/>
    </row>
    <row r="5" spans="2:8" ht="18.75">
      <c r="B5" s="733" t="s">
        <v>77</v>
      </c>
      <c r="C5" s="733"/>
      <c r="D5" s="733"/>
      <c r="E5" s="733"/>
      <c r="F5" s="733"/>
      <c r="G5" s="733"/>
      <c r="H5" s="733"/>
    </row>
    <row r="6" spans="2:5" ht="15.75" thickBot="1">
      <c r="B6" s="132"/>
      <c r="C6" s="132"/>
      <c r="D6" s="132"/>
      <c r="E6" s="132"/>
    </row>
    <row r="7" spans="2:8" ht="21" customHeight="1">
      <c r="B7" s="691" t="s">
        <v>61</v>
      </c>
      <c r="C7" s="729" t="s">
        <v>76</v>
      </c>
      <c r="D7" s="693" t="s">
        <v>63</v>
      </c>
      <c r="E7" s="736"/>
      <c r="F7" s="691" t="s">
        <v>61</v>
      </c>
      <c r="G7" s="729" t="s">
        <v>76</v>
      </c>
      <c r="H7" s="693" t="s">
        <v>63</v>
      </c>
    </row>
    <row r="8" spans="2:15" ht="25.5" customHeight="1" thickBot="1">
      <c r="B8" s="692"/>
      <c r="C8" s="730"/>
      <c r="D8" s="694"/>
      <c r="E8" s="737"/>
      <c r="F8" s="692"/>
      <c r="G8" s="730"/>
      <c r="H8" s="694"/>
      <c r="I8" s="731"/>
      <c r="J8" s="732"/>
      <c r="K8" s="731"/>
      <c r="L8" s="732"/>
      <c r="M8" s="731"/>
      <c r="N8" s="731"/>
      <c r="O8" s="731"/>
    </row>
    <row r="9" spans="2:15" ht="30" customHeight="1" thickBot="1">
      <c r="B9" s="396"/>
      <c r="C9" s="397" t="s">
        <v>879</v>
      </c>
      <c r="D9" s="398">
        <v>131</v>
      </c>
      <c r="E9" s="392"/>
      <c r="F9" s="401"/>
      <c r="G9" s="402" t="s">
        <v>834</v>
      </c>
      <c r="H9" s="403">
        <v>142</v>
      </c>
      <c r="I9" s="731"/>
      <c r="J9" s="732"/>
      <c r="K9" s="731"/>
      <c r="L9" s="732"/>
      <c r="M9" s="731"/>
      <c r="N9" s="731"/>
      <c r="O9" s="731"/>
    </row>
    <row r="10" spans="2:15" s="133" customFormat="1" ht="30" customHeight="1">
      <c r="B10" s="393"/>
      <c r="C10" s="394" t="s">
        <v>830</v>
      </c>
      <c r="D10" s="395"/>
      <c r="E10" s="391"/>
      <c r="F10" s="399"/>
      <c r="G10" s="394" t="s">
        <v>835</v>
      </c>
      <c r="H10" s="400"/>
      <c r="I10" s="732"/>
      <c r="J10" s="732"/>
      <c r="K10" s="731"/>
      <c r="L10" s="732"/>
      <c r="M10" s="731"/>
      <c r="N10" s="731"/>
      <c r="O10" s="731"/>
    </row>
    <row r="11" spans="2:15" ht="30" customHeight="1">
      <c r="B11" s="137" t="s">
        <v>81</v>
      </c>
      <c r="C11" s="211" t="s">
        <v>745</v>
      </c>
      <c r="D11" s="382">
        <v>2</v>
      </c>
      <c r="E11" s="389"/>
      <c r="F11" s="368" t="s">
        <v>81</v>
      </c>
      <c r="G11" s="211" t="s">
        <v>58</v>
      </c>
      <c r="H11" s="306"/>
      <c r="I11" s="134"/>
      <c r="J11" s="134"/>
      <c r="K11" s="134"/>
      <c r="L11" s="134"/>
      <c r="M11" s="134"/>
      <c r="N11" s="134"/>
      <c r="O11" s="134"/>
    </row>
    <row r="12" spans="2:15" ht="30" customHeight="1">
      <c r="B12" s="137" t="s">
        <v>84</v>
      </c>
      <c r="C12" s="129"/>
      <c r="D12" s="382"/>
      <c r="E12" s="389"/>
      <c r="F12" s="368" t="s">
        <v>84</v>
      </c>
      <c r="G12" s="129"/>
      <c r="H12" s="306"/>
      <c r="I12" s="134"/>
      <c r="J12" s="134"/>
      <c r="K12" s="134"/>
      <c r="L12" s="134"/>
      <c r="M12" s="134"/>
      <c r="N12" s="134"/>
      <c r="O12" s="134"/>
    </row>
    <row r="13" spans="2:15" ht="30" customHeight="1">
      <c r="B13" s="137" t="s">
        <v>85</v>
      </c>
      <c r="C13" s="129"/>
      <c r="D13" s="382"/>
      <c r="E13" s="389"/>
      <c r="F13" s="368" t="s">
        <v>85</v>
      </c>
      <c r="G13" s="129"/>
      <c r="H13" s="306"/>
      <c r="I13" s="134"/>
      <c r="J13" s="134"/>
      <c r="K13" s="134"/>
      <c r="L13" s="134"/>
      <c r="M13" s="134"/>
      <c r="N13" s="134"/>
      <c r="O13" s="134"/>
    </row>
    <row r="14" spans="2:15" ht="30" customHeight="1">
      <c r="B14" s="137" t="s">
        <v>89</v>
      </c>
      <c r="C14" s="129"/>
      <c r="D14" s="382"/>
      <c r="E14" s="389"/>
      <c r="F14" s="368" t="s">
        <v>89</v>
      </c>
      <c r="G14" s="129"/>
      <c r="H14" s="306"/>
      <c r="I14" s="134"/>
      <c r="J14" s="134"/>
      <c r="K14" s="134"/>
      <c r="L14" s="134"/>
      <c r="M14" s="134"/>
      <c r="N14" s="134"/>
      <c r="O14" s="134"/>
    </row>
    <row r="15" spans="2:15" s="136" customFormat="1" ht="30" customHeight="1">
      <c r="B15" s="138"/>
      <c r="C15" s="128" t="s">
        <v>831</v>
      </c>
      <c r="D15" s="382"/>
      <c r="E15" s="390"/>
      <c r="F15" s="387"/>
      <c r="G15" s="128" t="s">
        <v>836</v>
      </c>
      <c r="H15" s="306"/>
      <c r="I15" s="135"/>
      <c r="J15" s="135"/>
      <c r="K15" s="135"/>
      <c r="L15" s="135"/>
      <c r="M15" s="135"/>
      <c r="N15" s="135"/>
      <c r="O15" s="135"/>
    </row>
    <row r="16" spans="2:15" ht="30" customHeight="1">
      <c r="B16" s="137" t="s">
        <v>81</v>
      </c>
      <c r="C16" s="438" t="s">
        <v>832</v>
      </c>
      <c r="D16" s="382">
        <v>6</v>
      </c>
      <c r="E16" s="389"/>
      <c r="F16" s="368" t="s">
        <v>81</v>
      </c>
      <c r="G16" s="438" t="s">
        <v>832</v>
      </c>
      <c r="H16" s="306">
        <v>5</v>
      </c>
      <c r="I16" s="134"/>
      <c r="J16" s="134"/>
      <c r="K16" s="134"/>
      <c r="L16" s="134"/>
      <c r="M16" s="134"/>
      <c r="N16" s="134"/>
      <c r="O16" s="134"/>
    </row>
    <row r="17" spans="2:15" ht="30" customHeight="1" thickBot="1">
      <c r="B17" s="185" t="s">
        <v>84</v>
      </c>
      <c r="C17" s="372" t="s">
        <v>833</v>
      </c>
      <c r="D17" s="384">
        <v>2</v>
      </c>
      <c r="E17" s="389"/>
      <c r="F17" s="374" t="s">
        <v>84</v>
      </c>
      <c r="G17" s="372"/>
      <c r="H17" s="373"/>
      <c r="I17" s="134"/>
      <c r="J17" s="134"/>
      <c r="K17" s="134"/>
      <c r="L17" s="134"/>
      <c r="M17" s="134"/>
      <c r="N17" s="134"/>
      <c r="O17" s="134"/>
    </row>
    <row r="18" spans="2:15" ht="30" customHeight="1" thickBot="1">
      <c r="B18" s="376"/>
      <c r="C18" s="375" t="s">
        <v>837</v>
      </c>
      <c r="D18" s="379">
        <f>D9-D11+D16+D17</f>
        <v>137</v>
      </c>
      <c r="E18" s="734"/>
      <c r="F18" s="388"/>
      <c r="G18" s="375" t="s">
        <v>839</v>
      </c>
      <c r="H18" s="379">
        <f>H9+H16</f>
        <v>147</v>
      </c>
      <c r="I18" s="134"/>
      <c r="J18" s="134"/>
      <c r="K18" s="134"/>
      <c r="L18" s="134"/>
      <c r="M18" s="134"/>
      <c r="N18" s="134"/>
      <c r="O18" s="134"/>
    </row>
    <row r="19" spans="2:15" ht="16.5" thickBot="1">
      <c r="B19" s="377"/>
      <c r="C19" s="378"/>
      <c r="D19" s="380"/>
      <c r="E19" s="735"/>
      <c r="F19" s="380"/>
      <c r="G19" s="380"/>
      <c r="H19" s="381"/>
      <c r="I19" s="134"/>
      <c r="J19" s="134"/>
      <c r="K19" s="134"/>
      <c r="L19" s="134"/>
      <c r="M19" s="134"/>
      <c r="N19" s="134"/>
      <c r="O19" s="134"/>
    </row>
    <row r="20" spans="2:15" ht="15">
      <c r="B20" s="691" t="s">
        <v>61</v>
      </c>
      <c r="C20" s="729" t="s">
        <v>76</v>
      </c>
      <c r="D20" s="693" t="s">
        <v>63</v>
      </c>
      <c r="E20" s="734"/>
      <c r="F20" s="691" t="s">
        <v>61</v>
      </c>
      <c r="G20" s="729" t="s">
        <v>76</v>
      </c>
      <c r="H20" s="693" t="s">
        <v>63</v>
      </c>
      <c r="I20" s="134"/>
      <c r="J20" s="134"/>
      <c r="K20" s="134"/>
      <c r="L20" s="134"/>
      <c r="M20" s="134"/>
      <c r="N20" s="134"/>
      <c r="O20" s="134"/>
    </row>
    <row r="21" spans="2:15" ht="15.75" thickBot="1">
      <c r="B21" s="692"/>
      <c r="C21" s="730"/>
      <c r="D21" s="694"/>
      <c r="E21" s="734"/>
      <c r="F21" s="692"/>
      <c r="G21" s="730"/>
      <c r="H21" s="694"/>
      <c r="I21" s="134"/>
      <c r="J21" s="134"/>
      <c r="K21" s="134"/>
      <c r="L21" s="134"/>
      <c r="M21" s="134"/>
      <c r="N21" s="134"/>
      <c r="O21" s="134"/>
    </row>
    <row r="22" spans="2:8" ht="30" customHeight="1" thickBot="1">
      <c r="B22" s="401"/>
      <c r="C22" s="402" t="s">
        <v>837</v>
      </c>
      <c r="D22" s="403">
        <v>137</v>
      </c>
      <c r="E22" s="392"/>
      <c r="F22" s="401"/>
      <c r="G22" s="402" t="s">
        <v>839</v>
      </c>
      <c r="H22" s="403">
        <v>147</v>
      </c>
    </row>
    <row r="23" spans="2:8" ht="30" customHeight="1">
      <c r="B23" s="393"/>
      <c r="C23" s="394" t="s">
        <v>838</v>
      </c>
      <c r="D23" s="395"/>
      <c r="E23" s="389"/>
      <c r="F23" s="399"/>
      <c r="G23" s="394" t="s">
        <v>841</v>
      </c>
      <c r="H23" s="400"/>
    </row>
    <row r="24" spans="2:8" ht="30" customHeight="1">
      <c r="B24" s="137" t="s">
        <v>81</v>
      </c>
      <c r="C24" s="211" t="s">
        <v>745</v>
      </c>
      <c r="D24" s="382">
        <v>1</v>
      </c>
      <c r="E24" s="389"/>
      <c r="F24" s="368" t="s">
        <v>81</v>
      </c>
      <c r="G24" s="211" t="s">
        <v>745</v>
      </c>
      <c r="H24" s="306">
        <v>6</v>
      </c>
    </row>
    <row r="25" spans="2:8" ht="30" customHeight="1">
      <c r="B25" s="137" t="s">
        <v>84</v>
      </c>
      <c r="C25" s="129"/>
      <c r="D25" s="382"/>
      <c r="E25" s="389"/>
      <c r="F25" s="368" t="s">
        <v>84</v>
      </c>
      <c r="G25" s="129"/>
      <c r="H25" s="306"/>
    </row>
    <row r="26" spans="2:8" ht="30" customHeight="1">
      <c r="B26" s="137" t="s">
        <v>85</v>
      </c>
      <c r="C26" s="129"/>
      <c r="D26" s="382"/>
      <c r="E26" s="389"/>
      <c r="F26" s="368" t="s">
        <v>85</v>
      </c>
      <c r="G26" s="129"/>
      <c r="H26" s="306"/>
    </row>
    <row r="27" spans="2:8" ht="30" customHeight="1">
      <c r="B27" s="137" t="s">
        <v>89</v>
      </c>
      <c r="C27" s="129"/>
      <c r="D27" s="382"/>
      <c r="E27" s="389"/>
      <c r="F27" s="368" t="s">
        <v>89</v>
      </c>
      <c r="G27" s="129"/>
      <c r="H27" s="306"/>
    </row>
    <row r="28" spans="2:8" ht="30" customHeight="1">
      <c r="B28" s="138"/>
      <c r="C28" s="128" t="s">
        <v>840</v>
      </c>
      <c r="D28" s="383"/>
      <c r="E28" s="390"/>
      <c r="F28" s="387"/>
      <c r="G28" s="128" t="s">
        <v>842</v>
      </c>
      <c r="H28" s="307"/>
    </row>
    <row r="29" spans="2:8" ht="30" customHeight="1">
      <c r="B29" s="137" t="s">
        <v>81</v>
      </c>
      <c r="C29" s="438" t="s">
        <v>832</v>
      </c>
      <c r="D29" s="382">
        <v>5</v>
      </c>
      <c r="E29" s="389"/>
      <c r="F29" s="368" t="s">
        <v>81</v>
      </c>
      <c r="G29" s="438" t="s">
        <v>832</v>
      </c>
      <c r="H29" s="306">
        <v>5</v>
      </c>
    </row>
    <row r="30" spans="2:8" ht="30" customHeight="1" thickBot="1">
      <c r="B30" s="185" t="s">
        <v>84</v>
      </c>
      <c r="C30" s="372" t="s">
        <v>833</v>
      </c>
      <c r="D30" s="384">
        <v>1</v>
      </c>
      <c r="E30" s="389"/>
      <c r="F30" s="374" t="s">
        <v>84</v>
      </c>
      <c r="G30" s="372" t="s">
        <v>833</v>
      </c>
      <c r="H30" s="373">
        <v>6</v>
      </c>
    </row>
    <row r="31" spans="2:8" ht="30" customHeight="1" thickBot="1">
      <c r="B31" s="310"/>
      <c r="C31" s="369" t="s">
        <v>834</v>
      </c>
      <c r="D31" s="385">
        <f>D22-D24+D29+D30</f>
        <v>142</v>
      </c>
      <c r="E31" s="386"/>
      <c r="F31" s="370"/>
      <c r="G31" s="369" t="s">
        <v>843</v>
      </c>
      <c r="H31" s="371">
        <f>H22-H24+H29+H30</f>
        <v>152</v>
      </c>
    </row>
    <row r="32" spans="2:3" ht="15">
      <c r="B32" s="126"/>
      <c r="C32" s="126"/>
    </row>
  </sheetData>
  <sheetProtection/>
  <mergeCells count="22">
    <mergeCell ref="B5:H5"/>
    <mergeCell ref="B20:B21"/>
    <mergeCell ref="C20:C21"/>
    <mergeCell ref="D20:D21"/>
    <mergeCell ref="F20:F21"/>
    <mergeCell ref="B7:B8"/>
    <mergeCell ref="C7:C8"/>
    <mergeCell ref="D7:D8"/>
    <mergeCell ref="E18:E21"/>
    <mergeCell ref="E7:E8"/>
    <mergeCell ref="F7:F8"/>
    <mergeCell ref="G7:G8"/>
    <mergeCell ref="H7:H8"/>
    <mergeCell ref="J8:J10"/>
    <mergeCell ref="M8:M10"/>
    <mergeCell ref="I8:I10"/>
    <mergeCell ref="G20:G21"/>
    <mergeCell ref="H20:H21"/>
    <mergeCell ref="K8:K10"/>
    <mergeCell ref="L8:L10"/>
    <mergeCell ref="N8:N10"/>
    <mergeCell ref="O8:O10"/>
  </mergeCells>
  <printOptions/>
  <pageMargins left="0.95" right="0.7" top="0.75" bottom="0.75" header="0.3" footer="0.3"/>
  <pageSetup fitToHeight="1" fitToWidth="1" horizontalDpi="600" verticalDpi="600" orientation="landscape" scale="57" r:id="rId2"/>
  <ignoredErrors>
    <ignoredError sqref="B11:B17 F24:F30 B24:B30 F11:F17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B2:P77"/>
  <sheetViews>
    <sheetView showGridLines="0" view="pageLayout" zoomScaleNormal="115" workbookViewId="0" topLeftCell="A46">
      <selection activeCell="H69" sqref="H69"/>
    </sheetView>
  </sheetViews>
  <sheetFormatPr defaultColWidth="18.00390625" defaultRowHeight="12.75"/>
  <cols>
    <col min="1" max="1" width="9.140625" style="0" customWidth="1"/>
    <col min="2" max="2" width="2.8515625" style="0" customWidth="1"/>
    <col min="3" max="3" width="11.8515625" style="0" customWidth="1"/>
    <col min="4" max="5" width="12.7109375" style="0" customWidth="1"/>
    <col min="6" max="6" width="12.57421875" style="0" customWidth="1"/>
    <col min="7" max="15" width="12.7109375" style="0" customWidth="1"/>
    <col min="16" max="16" width="13.421875" style="0" bestFit="1" customWidth="1"/>
    <col min="17" max="255" width="9.140625" style="0" customWidth="1"/>
  </cols>
  <sheetData>
    <row r="2" ht="12.75">
      <c r="O2" s="404" t="s">
        <v>698</v>
      </c>
    </row>
    <row r="4" spans="3:15" s="20" customFormat="1" ht="16.5">
      <c r="C4" s="738" t="s">
        <v>860</v>
      </c>
      <c r="D4" s="738"/>
      <c r="E4" s="738"/>
      <c r="F4" s="738"/>
      <c r="G4" s="738"/>
      <c r="H4" s="738"/>
      <c r="I4" s="738"/>
      <c r="J4" s="738"/>
      <c r="K4" s="738"/>
      <c r="L4" s="738"/>
      <c r="M4" s="738"/>
      <c r="N4" s="738"/>
      <c r="O4" s="738"/>
    </row>
    <row r="5" spans="3:15" s="20" customFormat="1" ht="14.25" thickBot="1"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213" t="s">
        <v>60</v>
      </c>
    </row>
    <row r="6" spans="3:15" s="20" customFormat="1" ht="15" customHeight="1">
      <c r="C6" s="762" t="s">
        <v>706</v>
      </c>
      <c r="D6" s="765" t="s">
        <v>21</v>
      </c>
      <c r="E6" s="766"/>
      <c r="F6" s="767"/>
      <c r="G6" s="769" t="s">
        <v>682</v>
      </c>
      <c r="H6" s="770"/>
      <c r="I6" s="771"/>
      <c r="J6" s="772" t="s">
        <v>109</v>
      </c>
      <c r="K6" s="773"/>
      <c r="L6" s="774"/>
      <c r="M6" s="769" t="s">
        <v>110</v>
      </c>
      <c r="N6" s="770"/>
      <c r="O6" s="771"/>
    </row>
    <row r="7" spans="3:15" s="20" customFormat="1" ht="12.75" customHeight="1">
      <c r="C7" s="763"/>
      <c r="D7" s="761" t="s">
        <v>63</v>
      </c>
      <c r="E7" s="760" t="s">
        <v>514</v>
      </c>
      <c r="F7" s="758" t="s">
        <v>560</v>
      </c>
      <c r="G7" s="761" t="s">
        <v>63</v>
      </c>
      <c r="H7" s="760" t="s">
        <v>514</v>
      </c>
      <c r="I7" s="758" t="s">
        <v>560</v>
      </c>
      <c r="J7" s="761" t="s">
        <v>63</v>
      </c>
      <c r="K7" s="760" t="s">
        <v>514</v>
      </c>
      <c r="L7" s="758" t="s">
        <v>560</v>
      </c>
      <c r="M7" s="761" t="s">
        <v>63</v>
      </c>
      <c r="N7" s="760" t="s">
        <v>514</v>
      </c>
      <c r="O7" s="758" t="s">
        <v>560</v>
      </c>
    </row>
    <row r="8" spans="3:15" s="20" customFormat="1" ht="21.75" customHeight="1" thickBot="1">
      <c r="C8" s="764"/>
      <c r="D8" s="713"/>
      <c r="E8" s="721"/>
      <c r="F8" s="759"/>
      <c r="G8" s="713"/>
      <c r="H8" s="721"/>
      <c r="I8" s="759"/>
      <c r="J8" s="713"/>
      <c r="K8" s="721"/>
      <c r="L8" s="759"/>
      <c r="M8" s="713"/>
      <c r="N8" s="721"/>
      <c r="O8" s="759"/>
    </row>
    <row r="9" spans="3:15" s="20" customFormat="1" ht="15.75">
      <c r="C9" s="529" t="s">
        <v>111</v>
      </c>
      <c r="D9" s="291">
        <v>142</v>
      </c>
      <c r="E9" s="261">
        <v>8525626</v>
      </c>
      <c r="F9" s="268">
        <f aca="true" t="shared" si="0" ref="F9:F20">E9/D9</f>
        <v>60039.619718309856</v>
      </c>
      <c r="G9" s="530">
        <v>141</v>
      </c>
      <c r="H9" s="531">
        <v>8395870</v>
      </c>
      <c r="I9" s="532">
        <f>H9/G9</f>
        <v>59545.17730496454</v>
      </c>
      <c r="J9" s="530"/>
      <c r="K9" s="531"/>
      <c r="L9" s="532"/>
      <c r="M9" s="296">
        <v>1</v>
      </c>
      <c r="N9" s="261">
        <v>129756</v>
      </c>
      <c r="O9" s="261">
        <v>129756</v>
      </c>
    </row>
    <row r="10" spans="3:15" s="20" customFormat="1" ht="15.75">
      <c r="C10" s="533" t="s">
        <v>112</v>
      </c>
      <c r="D10" s="270">
        <v>142</v>
      </c>
      <c r="E10" s="230">
        <v>8362764</v>
      </c>
      <c r="F10" s="268">
        <f t="shared" si="0"/>
        <v>58892.704225352114</v>
      </c>
      <c r="G10" s="534">
        <v>141</v>
      </c>
      <c r="H10" s="535">
        <v>8235022</v>
      </c>
      <c r="I10" s="532">
        <f aca="true" t="shared" si="1" ref="I10:I20">H10/G10</f>
        <v>58404.41134751773</v>
      </c>
      <c r="J10" s="534"/>
      <c r="K10" s="535"/>
      <c r="L10" s="536"/>
      <c r="M10" s="293">
        <v>1</v>
      </c>
      <c r="N10" s="230">
        <v>127742</v>
      </c>
      <c r="O10" s="230">
        <v>127742</v>
      </c>
    </row>
    <row r="11" spans="3:15" s="20" customFormat="1" ht="15.75">
      <c r="C11" s="533" t="s">
        <v>113</v>
      </c>
      <c r="D11" s="270">
        <v>142</v>
      </c>
      <c r="E11" s="230">
        <v>8069994</v>
      </c>
      <c r="F11" s="268">
        <f t="shared" si="0"/>
        <v>56830.94366197183</v>
      </c>
      <c r="G11" s="534">
        <v>141</v>
      </c>
      <c r="H11" s="535">
        <v>7941084</v>
      </c>
      <c r="I11" s="532">
        <f t="shared" si="1"/>
        <v>56319.744680851065</v>
      </c>
      <c r="J11" s="534"/>
      <c r="K11" s="535"/>
      <c r="L11" s="536"/>
      <c r="M11" s="293">
        <v>1</v>
      </c>
      <c r="N11" s="261">
        <v>128910</v>
      </c>
      <c r="O11" s="261">
        <v>128910</v>
      </c>
    </row>
    <row r="12" spans="3:15" s="20" customFormat="1" ht="15.75">
      <c r="C12" s="533" t="s">
        <v>114</v>
      </c>
      <c r="D12" s="270">
        <v>139</v>
      </c>
      <c r="E12" s="230">
        <v>7688893</v>
      </c>
      <c r="F12" s="268">
        <f t="shared" si="0"/>
        <v>55315.77697841726</v>
      </c>
      <c r="G12" s="534">
        <v>138</v>
      </c>
      <c r="H12" s="535">
        <v>7560367</v>
      </c>
      <c r="I12" s="532">
        <f t="shared" si="1"/>
        <v>54785.26811594203</v>
      </c>
      <c r="J12" s="534"/>
      <c r="K12" s="535"/>
      <c r="L12" s="536"/>
      <c r="M12" s="293">
        <v>1</v>
      </c>
      <c r="N12" s="230">
        <v>128526</v>
      </c>
      <c r="O12" s="230">
        <v>128526</v>
      </c>
    </row>
    <row r="13" spans="3:15" s="20" customFormat="1" ht="15.75">
      <c r="C13" s="533" t="s">
        <v>115</v>
      </c>
      <c r="D13" s="270">
        <v>139</v>
      </c>
      <c r="E13" s="230">
        <v>7772102</v>
      </c>
      <c r="F13" s="268">
        <f t="shared" si="0"/>
        <v>55914.402877697845</v>
      </c>
      <c r="G13" s="534">
        <v>138</v>
      </c>
      <c r="H13" s="535">
        <v>7643686</v>
      </c>
      <c r="I13" s="532">
        <f t="shared" si="1"/>
        <v>55389.02898550725</v>
      </c>
      <c r="J13" s="534"/>
      <c r="K13" s="535"/>
      <c r="L13" s="536"/>
      <c r="M13" s="293">
        <v>1</v>
      </c>
      <c r="N13" s="261">
        <v>128416</v>
      </c>
      <c r="O13" s="261">
        <v>128416</v>
      </c>
    </row>
    <row r="14" spans="3:15" s="20" customFormat="1" ht="15.75">
      <c r="C14" s="533" t="s">
        <v>116</v>
      </c>
      <c r="D14" s="270">
        <v>139</v>
      </c>
      <c r="E14" s="230">
        <v>7996246</v>
      </c>
      <c r="F14" s="268">
        <f t="shared" si="0"/>
        <v>57526.94964028777</v>
      </c>
      <c r="G14" s="534">
        <v>138</v>
      </c>
      <c r="H14" s="535">
        <v>7867421</v>
      </c>
      <c r="I14" s="532">
        <f t="shared" si="1"/>
        <v>57010.29710144927</v>
      </c>
      <c r="J14" s="534"/>
      <c r="K14" s="535"/>
      <c r="L14" s="536"/>
      <c r="M14" s="293">
        <v>1</v>
      </c>
      <c r="N14" s="230">
        <v>128825</v>
      </c>
      <c r="O14" s="230">
        <v>128825</v>
      </c>
    </row>
    <row r="15" spans="3:15" s="20" customFormat="1" ht="15.75">
      <c r="C15" s="533" t="s">
        <v>117</v>
      </c>
      <c r="D15" s="270">
        <v>139</v>
      </c>
      <c r="E15" s="230">
        <v>8173300</v>
      </c>
      <c r="F15" s="268">
        <f t="shared" si="0"/>
        <v>58800.71942446043</v>
      </c>
      <c r="G15" s="534">
        <v>138</v>
      </c>
      <c r="H15" s="535">
        <v>8044226</v>
      </c>
      <c r="I15" s="532">
        <f t="shared" si="1"/>
        <v>58291.49275362319</v>
      </c>
      <c r="J15" s="534"/>
      <c r="K15" s="535"/>
      <c r="L15" s="536"/>
      <c r="M15" s="293">
        <v>1</v>
      </c>
      <c r="N15" s="261">
        <v>129074</v>
      </c>
      <c r="O15" s="261">
        <v>129074</v>
      </c>
    </row>
    <row r="16" spans="3:15" s="20" customFormat="1" ht="15.75">
      <c r="C16" s="533" t="s">
        <v>118</v>
      </c>
      <c r="D16" s="270">
        <v>138</v>
      </c>
      <c r="E16" s="230">
        <v>8057281</v>
      </c>
      <c r="F16" s="268">
        <f t="shared" si="0"/>
        <v>58386.09420289855</v>
      </c>
      <c r="G16" s="534">
        <v>137</v>
      </c>
      <c r="H16" s="535">
        <v>7928638</v>
      </c>
      <c r="I16" s="532">
        <f t="shared" si="1"/>
        <v>57873.2700729927</v>
      </c>
      <c r="J16" s="534"/>
      <c r="K16" s="535"/>
      <c r="L16" s="536"/>
      <c r="M16" s="293">
        <v>1</v>
      </c>
      <c r="N16" s="230">
        <v>128643</v>
      </c>
      <c r="O16" s="230">
        <v>128643</v>
      </c>
    </row>
    <row r="17" spans="3:15" s="20" customFormat="1" ht="15.75">
      <c r="C17" s="533" t="s">
        <v>119</v>
      </c>
      <c r="D17" s="270">
        <v>138</v>
      </c>
      <c r="E17" s="230">
        <v>8098196</v>
      </c>
      <c r="F17" s="268">
        <f t="shared" si="0"/>
        <v>58682.57971014493</v>
      </c>
      <c r="G17" s="534">
        <v>137</v>
      </c>
      <c r="H17" s="535">
        <v>7969275</v>
      </c>
      <c r="I17" s="532">
        <f t="shared" si="1"/>
        <v>58169.890510948906</v>
      </c>
      <c r="J17" s="534"/>
      <c r="K17" s="535"/>
      <c r="L17" s="536"/>
      <c r="M17" s="293">
        <v>1</v>
      </c>
      <c r="N17" s="261">
        <v>128921</v>
      </c>
      <c r="O17" s="261">
        <v>128921</v>
      </c>
    </row>
    <row r="18" spans="3:15" s="20" customFormat="1" ht="15.75">
      <c r="C18" s="533" t="s">
        <v>120</v>
      </c>
      <c r="D18" s="270">
        <v>136</v>
      </c>
      <c r="E18" s="230">
        <v>7723678</v>
      </c>
      <c r="F18" s="268">
        <f t="shared" si="0"/>
        <v>56791.75</v>
      </c>
      <c r="G18" s="534">
        <v>135</v>
      </c>
      <c r="H18" s="535">
        <v>7594889</v>
      </c>
      <c r="I18" s="532">
        <f t="shared" si="1"/>
        <v>56258.43703703704</v>
      </c>
      <c r="J18" s="534"/>
      <c r="K18" s="535"/>
      <c r="L18" s="536"/>
      <c r="M18" s="293">
        <v>1</v>
      </c>
      <c r="N18" s="230">
        <v>128789</v>
      </c>
      <c r="O18" s="230">
        <v>128789</v>
      </c>
    </row>
    <row r="19" spans="3:15" s="20" customFormat="1" ht="15.75">
      <c r="C19" s="533" t="s">
        <v>121</v>
      </c>
      <c r="D19" s="270">
        <v>136</v>
      </c>
      <c r="E19" s="230">
        <v>8500000</v>
      </c>
      <c r="F19" s="268">
        <f t="shared" si="0"/>
        <v>62500</v>
      </c>
      <c r="G19" s="534">
        <v>135</v>
      </c>
      <c r="H19" s="535">
        <v>8371212</v>
      </c>
      <c r="I19" s="532">
        <f t="shared" si="1"/>
        <v>62008.97777777778</v>
      </c>
      <c r="J19" s="534"/>
      <c r="K19" s="535"/>
      <c r="L19" s="536"/>
      <c r="M19" s="293">
        <v>1</v>
      </c>
      <c r="N19" s="261">
        <v>128788</v>
      </c>
      <c r="O19" s="261">
        <v>128788</v>
      </c>
    </row>
    <row r="20" spans="3:15" s="20" customFormat="1" ht="15.75">
      <c r="C20" s="533" t="s">
        <v>122</v>
      </c>
      <c r="D20" s="270">
        <v>136</v>
      </c>
      <c r="E20" s="230">
        <v>8500000</v>
      </c>
      <c r="F20" s="268">
        <f t="shared" si="0"/>
        <v>62500</v>
      </c>
      <c r="G20" s="534">
        <v>135</v>
      </c>
      <c r="H20" s="535">
        <v>8371212</v>
      </c>
      <c r="I20" s="532">
        <f t="shared" si="1"/>
        <v>62008.97777777778</v>
      </c>
      <c r="J20" s="534"/>
      <c r="K20" s="535"/>
      <c r="L20" s="536"/>
      <c r="M20" s="293">
        <v>1</v>
      </c>
      <c r="N20" s="230">
        <v>128788</v>
      </c>
      <c r="O20" s="230">
        <v>128788</v>
      </c>
    </row>
    <row r="21" spans="3:15" s="20" customFormat="1" ht="15.75">
      <c r="C21" s="533" t="s">
        <v>21</v>
      </c>
      <c r="D21" s="270">
        <f aca="true" t="shared" si="2" ref="D21:I21">SUM(D9:D20)</f>
        <v>1666</v>
      </c>
      <c r="E21" s="230">
        <f t="shared" si="2"/>
        <v>97468080</v>
      </c>
      <c r="F21" s="230">
        <f t="shared" si="2"/>
        <v>702181.5404395406</v>
      </c>
      <c r="G21" s="230">
        <f t="shared" si="2"/>
        <v>1654</v>
      </c>
      <c r="H21" s="538">
        <f t="shared" si="2"/>
        <v>95922902</v>
      </c>
      <c r="I21" s="532">
        <f t="shared" si="2"/>
        <v>696064.9734663893</v>
      </c>
      <c r="J21" s="537"/>
      <c r="K21" s="535"/>
      <c r="L21" s="539"/>
      <c r="M21" s="540">
        <v>12</v>
      </c>
      <c r="N21" s="541">
        <f>SUM(N9:N20)</f>
        <v>1545178</v>
      </c>
      <c r="O21" s="541">
        <f>SUM(O9:O20)</f>
        <v>1545178</v>
      </c>
    </row>
    <row r="22" spans="3:15" s="20" customFormat="1" ht="16.5" thickBot="1">
      <c r="C22" s="542" t="s">
        <v>123</v>
      </c>
      <c r="D22" s="289">
        <f>D21/12</f>
        <v>138.83333333333334</v>
      </c>
      <c r="E22" s="289">
        <f>E21/12</f>
        <v>8122340</v>
      </c>
      <c r="F22" s="268">
        <f>E22/D22</f>
        <v>58504.24969987995</v>
      </c>
      <c r="G22" s="268">
        <f>G21/12</f>
        <v>137.83333333333334</v>
      </c>
      <c r="H22" s="268">
        <f>H21/12</f>
        <v>7993575.166666667</v>
      </c>
      <c r="I22" s="268">
        <f>I21/12</f>
        <v>58005.414455532446</v>
      </c>
      <c r="J22" s="543"/>
      <c r="K22" s="544"/>
      <c r="L22" s="545"/>
      <c r="M22" s="303">
        <v>1</v>
      </c>
      <c r="N22" s="233">
        <f>N21/12</f>
        <v>128764.83333333333</v>
      </c>
      <c r="O22" s="233">
        <f>O21/12</f>
        <v>128764.83333333333</v>
      </c>
    </row>
    <row r="23" spans="3:15" s="20" customFormat="1" ht="12.75">
      <c r="C23" s="776" t="s">
        <v>681</v>
      </c>
      <c r="D23" s="776"/>
      <c r="E23" s="776"/>
      <c r="F23" s="776"/>
      <c r="G23" s="776"/>
      <c r="H23" s="776"/>
      <c r="I23" s="776"/>
      <c r="J23" s="776"/>
      <c r="K23" s="776"/>
      <c r="L23" s="776"/>
      <c r="M23" s="776"/>
      <c r="N23" s="776"/>
      <c r="O23" s="72"/>
    </row>
    <row r="24" spans="3:15" s="20" customFormat="1" ht="12.75">
      <c r="C24" s="775" t="s">
        <v>862</v>
      </c>
      <c r="D24" s="775"/>
      <c r="E24" s="775"/>
      <c r="F24" s="775"/>
      <c r="G24" s="775"/>
      <c r="H24" s="775"/>
      <c r="I24" s="72"/>
      <c r="J24" s="72"/>
      <c r="K24" s="72"/>
      <c r="L24" s="72"/>
      <c r="M24" s="72"/>
      <c r="N24" s="72"/>
      <c r="O24" s="72"/>
    </row>
    <row r="25" spans="3:15" s="20" customFormat="1" ht="12.75">
      <c r="C25" s="775"/>
      <c r="D25" s="775"/>
      <c r="E25" s="775"/>
      <c r="F25" s="775"/>
      <c r="G25" s="775"/>
      <c r="H25" s="775"/>
      <c r="I25" s="72"/>
      <c r="J25" s="72"/>
      <c r="K25" s="72"/>
      <c r="L25" s="72"/>
      <c r="M25" s="72"/>
      <c r="N25" s="72"/>
      <c r="O25" s="72"/>
    </row>
    <row r="26" spans="3:15" s="20" customFormat="1" ht="12.75"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</row>
    <row r="27" spans="3:15" s="20" customFormat="1" ht="12.75"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</row>
    <row r="28" spans="3:15" s="20" customFormat="1" ht="16.5">
      <c r="C28" s="738" t="s">
        <v>861</v>
      </c>
      <c r="D28" s="738"/>
      <c r="E28" s="738"/>
      <c r="F28" s="738"/>
      <c r="G28" s="738"/>
      <c r="H28" s="738"/>
      <c r="I28" s="738"/>
      <c r="J28" s="738"/>
      <c r="K28" s="738"/>
      <c r="L28" s="738"/>
      <c r="M28" s="738"/>
      <c r="N28" s="738"/>
      <c r="O28" s="738"/>
    </row>
    <row r="29" spans="3:15" s="20" customFormat="1" ht="15.75" thickBot="1">
      <c r="C29" s="107"/>
      <c r="D29" s="108"/>
      <c r="E29" s="108"/>
      <c r="F29" s="108"/>
      <c r="G29" s="108"/>
      <c r="H29" s="109"/>
      <c r="I29" s="109"/>
      <c r="J29" s="109"/>
      <c r="K29" s="109"/>
      <c r="L29" s="109"/>
      <c r="M29" s="109"/>
      <c r="N29" s="56"/>
      <c r="O29" s="213" t="s">
        <v>60</v>
      </c>
    </row>
    <row r="30" spans="3:16" s="20" customFormat="1" ht="15" customHeight="1">
      <c r="C30" s="762" t="s">
        <v>707</v>
      </c>
      <c r="D30" s="765" t="s">
        <v>21</v>
      </c>
      <c r="E30" s="766"/>
      <c r="F30" s="767"/>
      <c r="G30" s="769" t="s">
        <v>515</v>
      </c>
      <c r="H30" s="770"/>
      <c r="I30" s="771"/>
      <c r="J30" s="772" t="s">
        <v>109</v>
      </c>
      <c r="K30" s="773"/>
      <c r="L30" s="774"/>
      <c r="M30" s="769" t="s">
        <v>110</v>
      </c>
      <c r="N30" s="770"/>
      <c r="O30" s="771"/>
      <c r="P30" s="30"/>
    </row>
    <row r="31" spans="3:15" s="20" customFormat="1" ht="12.75" customHeight="1">
      <c r="C31" s="763"/>
      <c r="D31" s="761" t="s">
        <v>63</v>
      </c>
      <c r="E31" s="760" t="s">
        <v>514</v>
      </c>
      <c r="F31" s="758" t="s">
        <v>560</v>
      </c>
      <c r="G31" s="761" t="s">
        <v>63</v>
      </c>
      <c r="H31" s="760" t="s">
        <v>514</v>
      </c>
      <c r="I31" s="758" t="s">
        <v>560</v>
      </c>
      <c r="J31" s="761" t="s">
        <v>63</v>
      </c>
      <c r="K31" s="760" t="s">
        <v>514</v>
      </c>
      <c r="L31" s="758" t="s">
        <v>560</v>
      </c>
      <c r="M31" s="761" t="s">
        <v>63</v>
      </c>
      <c r="N31" s="760" t="s">
        <v>514</v>
      </c>
      <c r="O31" s="758" t="s">
        <v>560</v>
      </c>
    </row>
    <row r="32" spans="2:15" s="20" customFormat="1" ht="21.75" customHeight="1" thickBot="1">
      <c r="B32" s="206"/>
      <c r="C32" s="768"/>
      <c r="D32" s="713"/>
      <c r="E32" s="721"/>
      <c r="F32" s="759"/>
      <c r="G32" s="713"/>
      <c r="H32" s="721"/>
      <c r="I32" s="759"/>
      <c r="J32" s="713"/>
      <c r="K32" s="721"/>
      <c r="L32" s="759"/>
      <c r="M32" s="713"/>
      <c r="N32" s="721"/>
      <c r="O32" s="759"/>
    </row>
    <row r="33" spans="2:15" s="20" customFormat="1" ht="14.25" customHeight="1">
      <c r="B33" s="206"/>
      <c r="C33" s="546" t="s">
        <v>111</v>
      </c>
      <c r="D33" s="296">
        <v>152</v>
      </c>
      <c r="E33" s="261">
        <v>8250000</v>
      </c>
      <c r="F33" s="267">
        <f>E33/D33</f>
        <v>54276.31578947369</v>
      </c>
      <c r="G33" s="530">
        <v>151</v>
      </c>
      <c r="H33" s="531">
        <v>8107000</v>
      </c>
      <c r="I33" s="532">
        <f>H33/G33</f>
        <v>53688.741721854305</v>
      </c>
      <c r="J33" s="530"/>
      <c r="K33" s="531"/>
      <c r="L33" s="532"/>
      <c r="M33" s="296">
        <v>1</v>
      </c>
      <c r="N33" s="261">
        <v>143000</v>
      </c>
      <c r="O33" s="261">
        <v>143000</v>
      </c>
    </row>
    <row r="34" spans="2:15" s="20" customFormat="1" ht="14.25" customHeight="1">
      <c r="B34" s="206"/>
      <c r="C34" s="547" t="s">
        <v>112</v>
      </c>
      <c r="D34" s="293">
        <v>152</v>
      </c>
      <c r="E34" s="230">
        <v>8640000</v>
      </c>
      <c r="F34" s="267">
        <f aca="true" t="shared" si="3" ref="F34:F44">E34/D34</f>
        <v>56842.10526315789</v>
      </c>
      <c r="G34" s="534">
        <v>151</v>
      </c>
      <c r="H34" s="535">
        <v>8497000</v>
      </c>
      <c r="I34" s="532">
        <f aca="true" t="shared" si="4" ref="I34:I44">H34/G34</f>
        <v>56271.52317880795</v>
      </c>
      <c r="J34" s="534"/>
      <c r="K34" s="535"/>
      <c r="L34" s="536"/>
      <c r="M34" s="293">
        <v>1</v>
      </c>
      <c r="N34" s="261">
        <v>143000</v>
      </c>
      <c r="O34" s="261">
        <v>143000</v>
      </c>
    </row>
    <row r="35" spans="2:15" s="20" customFormat="1" ht="14.25" customHeight="1">
      <c r="B35" s="206"/>
      <c r="C35" s="547" t="s">
        <v>113</v>
      </c>
      <c r="D35" s="296">
        <v>152</v>
      </c>
      <c r="E35" s="230">
        <v>8640000</v>
      </c>
      <c r="F35" s="267">
        <f t="shared" si="3"/>
        <v>56842.10526315789</v>
      </c>
      <c r="G35" s="530">
        <v>151</v>
      </c>
      <c r="H35" s="535">
        <v>8497000</v>
      </c>
      <c r="I35" s="532">
        <f t="shared" si="4"/>
        <v>56271.52317880795</v>
      </c>
      <c r="J35" s="534"/>
      <c r="K35" s="535"/>
      <c r="L35" s="536"/>
      <c r="M35" s="296">
        <v>1</v>
      </c>
      <c r="N35" s="261">
        <v>143000</v>
      </c>
      <c r="O35" s="261">
        <v>143000</v>
      </c>
    </row>
    <row r="36" spans="2:15" s="20" customFormat="1" ht="14.25" customHeight="1">
      <c r="B36" s="206"/>
      <c r="C36" s="547" t="s">
        <v>114</v>
      </c>
      <c r="D36" s="293">
        <v>152</v>
      </c>
      <c r="E36" s="230">
        <v>8550000</v>
      </c>
      <c r="F36" s="267">
        <f t="shared" si="3"/>
        <v>56250</v>
      </c>
      <c r="G36" s="534">
        <v>151</v>
      </c>
      <c r="H36" s="535">
        <v>8407000</v>
      </c>
      <c r="I36" s="532">
        <f t="shared" si="4"/>
        <v>55675.496688741725</v>
      </c>
      <c r="J36" s="534"/>
      <c r="K36" s="535"/>
      <c r="L36" s="536"/>
      <c r="M36" s="293">
        <v>1</v>
      </c>
      <c r="N36" s="261">
        <v>143000</v>
      </c>
      <c r="O36" s="261">
        <v>143000</v>
      </c>
    </row>
    <row r="37" spans="2:15" s="20" customFormat="1" ht="14.25" customHeight="1">
      <c r="B37" s="206"/>
      <c r="C37" s="547" t="s">
        <v>115</v>
      </c>
      <c r="D37" s="296">
        <v>152</v>
      </c>
      <c r="E37" s="230">
        <v>8800000</v>
      </c>
      <c r="F37" s="267">
        <f t="shared" si="3"/>
        <v>57894.73684210526</v>
      </c>
      <c r="G37" s="530">
        <v>151</v>
      </c>
      <c r="H37" s="535">
        <v>8657000</v>
      </c>
      <c r="I37" s="532">
        <f t="shared" si="4"/>
        <v>57331.12582781457</v>
      </c>
      <c r="J37" s="534"/>
      <c r="K37" s="535"/>
      <c r="L37" s="536"/>
      <c r="M37" s="296">
        <v>1</v>
      </c>
      <c r="N37" s="261">
        <v>143000</v>
      </c>
      <c r="O37" s="261">
        <v>143000</v>
      </c>
    </row>
    <row r="38" spans="2:15" s="20" customFormat="1" ht="14.25" customHeight="1">
      <c r="B38" s="206"/>
      <c r="C38" s="547" t="s">
        <v>116</v>
      </c>
      <c r="D38" s="293">
        <v>152</v>
      </c>
      <c r="E38" s="230">
        <v>8640000</v>
      </c>
      <c r="F38" s="267">
        <f t="shared" si="3"/>
        <v>56842.10526315789</v>
      </c>
      <c r="G38" s="534">
        <v>151</v>
      </c>
      <c r="H38" s="535">
        <v>8497000</v>
      </c>
      <c r="I38" s="532">
        <f t="shared" si="4"/>
        <v>56271.52317880795</v>
      </c>
      <c r="J38" s="534"/>
      <c r="K38" s="535"/>
      <c r="L38" s="536"/>
      <c r="M38" s="293">
        <v>1</v>
      </c>
      <c r="N38" s="261">
        <v>143000</v>
      </c>
      <c r="O38" s="261">
        <v>143000</v>
      </c>
    </row>
    <row r="39" spans="2:15" s="20" customFormat="1" ht="14.25" customHeight="1">
      <c r="B39" s="206"/>
      <c r="C39" s="547" t="s">
        <v>117</v>
      </c>
      <c r="D39" s="296">
        <v>152</v>
      </c>
      <c r="E39" s="230">
        <v>8640000</v>
      </c>
      <c r="F39" s="267">
        <f t="shared" si="3"/>
        <v>56842.10526315789</v>
      </c>
      <c r="G39" s="530">
        <v>151</v>
      </c>
      <c r="H39" s="535">
        <v>8497000</v>
      </c>
      <c r="I39" s="532">
        <f t="shared" si="4"/>
        <v>56271.52317880795</v>
      </c>
      <c r="J39" s="534"/>
      <c r="K39" s="535"/>
      <c r="L39" s="536"/>
      <c r="M39" s="296">
        <v>1</v>
      </c>
      <c r="N39" s="261">
        <v>143000</v>
      </c>
      <c r="O39" s="261">
        <v>143000</v>
      </c>
    </row>
    <row r="40" spans="2:15" s="20" customFormat="1" ht="14.25" customHeight="1">
      <c r="B40" s="206"/>
      <c r="C40" s="547" t="s">
        <v>118</v>
      </c>
      <c r="D40" s="293">
        <v>152</v>
      </c>
      <c r="E40" s="230">
        <v>8640000</v>
      </c>
      <c r="F40" s="267">
        <f t="shared" si="3"/>
        <v>56842.10526315789</v>
      </c>
      <c r="G40" s="534">
        <v>151</v>
      </c>
      <c r="H40" s="535">
        <v>8497000</v>
      </c>
      <c r="I40" s="532">
        <f t="shared" si="4"/>
        <v>56271.52317880795</v>
      </c>
      <c r="J40" s="534"/>
      <c r="K40" s="535"/>
      <c r="L40" s="536"/>
      <c r="M40" s="293">
        <v>1</v>
      </c>
      <c r="N40" s="261">
        <v>143000</v>
      </c>
      <c r="O40" s="261">
        <v>143000</v>
      </c>
    </row>
    <row r="41" spans="2:15" s="20" customFormat="1" ht="14.25" customHeight="1">
      <c r="B41" s="206"/>
      <c r="C41" s="547" t="s">
        <v>119</v>
      </c>
      <c r="D41" s="296">
        <v>152</v>
      </c>
      <c r="E41" s="230">
        <v>8640000</v>
      </c>
      <c r="F41" s="267">
        <f t="shared" si="3"/>
        <v>56842.10526315789</v>
      </c>
      <c r="G41" s="530">
        <v>151</v>
      </c>
      <c r="H41" s="535">
        <v>8497000</v>
      </c>
      <c r="I41" s="532">
        <f t="shared" si="4"/>
        <v>56271.52317880795</v>
      </c>
      <c r="J41" s="534"/>
      <c r="K41" s="535"/>
      <c r="L41" s="536"/>
      <c r="M41" s="296">
        <v>1</v>
      </c>
      <c r="N41" s="261">
        <v>143000</v>
      </c>
      <c r="O41" s="261">
        <v>143000</v>
      </c>
    </row>
    <row r="42" spans="2:15" s="20" customFormat="1" ht="14.25" customHeight="1">
      <c r="B42" s="206"/>
      <c r="C42" s="547" t="s">
        <v>120</v>
      </c>
      <c r="D42" s="293">
        <v>152</v>
      </c>
      <c r="E42" s="230">
        <v>8640000</v>
      </c>
      <c r="F42" s="267">
        <f t="shared" si="3"/>
        <v>56842.10526315789</v>
      </c>
      <c r="G42" s="534">
        <v>151</v>
      </c>
      <c r="H42" s="535">
        <v>8497000</v>
      </c>
      <c r="I42" s="532">
        <f t="shared" si="4"/>
        <v>56271.52317880795</v>
      </c>
      <c r="J42" s="534"/>
      <c r="K42" s="535"/>
      <c r="L42" s="536"/>
      <c r="M42" s="293">
        <v>1</v>
      </c>
      <c r="N42" s="261">
        <v>143000</v>
      </c>
      <c r="O42" s="261">
        <v>143000</v>
      </c>
    </row>
    <row r="43" spans="2:15" s="20" customFormat="1" ht="14.25" customHeight="1">
      <c r="B43" s="206"/>
      <c r="C43" s="547" t="s">
        <v>121</v>
      </c>
      <c r="D43" s="296">
        <v>152</v>
      </c>
      <c r="E43" s="230">
        <v>10600000</v>
      </c>
      <c r="F43" s="267">
        <f t="shared" si="3"/>
        <v>69736.84210526316</v>
      </c>
      <c r="G43" s="530">
        <v>151</v>
      </c>
      <c r="H43" s="535">
        <v>10457000</v>
      </c>
      <c r="I43" s="532">
        <f t="shared" si="4"/>
        <v>69251.65562913907</v>
      </c>
      <c r="J43" s="534"/>
      <c r="K43" s="535"/>
      <c r="L43" s="536"/>
      <c r="M43" s="296">
        <v>1</v>
      </c>
      <c r="N43" s="261">
        <v>143000</v>
      </c>
      <c r="O43" s="261">
        <v>143000</v>
      </c>
    </row>
    <row r="44" spans="2:15" s="20" customFormat="1" ht="14.25" customHeight="1">
      <c r="B44" s="206"/>
      <c r="C44" s="547" t="s">
        <v>122</v>
      </c>
      <c r="D44" s="293">
        <v>152</v>
      </c>
      <c r="E44" s="230">
        <v>10600000</v>
      </c>
      <c r="F44" s="267">
        <f t="shared" si="3"/>
        <v>69736.84210526316</v>
      </c>
      <c r="G44" s="534">
        <v>151</v>
      </c>
      <c r="H44" s="535">
        <v>10457000</v>
      </c>
      <c r="I44" s="532">
        <f t="shared" si="4"/>
        <v>69251.65562913907</v>
      </c>
      <c r="J44" s="534"/>
      <c r="K44" s="535"/>
      <c r="L44" s="536"/>
      <c r="M44" s="293">
        <v>1</v>
      </c>
      <c r="N44" s="261">
        <v>143000</v>
      </c>
      <c r="O44" s="261">
        <v>143000</v>
      </c>
    </row>
    <row r="45" spans="2:15" s="20" customFormat="1" ht="14.25" customHeight="1">
      <c r="B45" s="206"/>
      <c r="C45" s="547" t="s">
        <v>21</v>
      </c>
      <c r="D45" s="293">
        <f aca="true" t="shared" si="5" ref="D45:I45">SUM(D33:D44)</f>
        <v>1824</v>
      </c>
      <c r="E45" s="230">
        <f t="shared" si="5"/>
        <v>107280000</v>
      </c>
      <c r="F45" s="230">
        <f t="shared" si="5"/>
        <v>705789.4736842103</v>
      </c>
      <c r="G45" s="534">
        <f t="shared" si="5"/>
        <v>1812</v>
      </c>
      <c r="H45" s="535">
        <f t="shared" si="5"/>
        <v>105564000</v>
      </c>
      <c r="I45" s="535">
        <f t="shared" si="5"/>
        <v>699099.3377483442</v>
      </c>
      <c r="J45" s="534"/>
      <c r="K45" s="535"/>
      <c r="L45" s="536"/>
      <c r="M45" s="293">
        <f>SUM(M33:M44)</f>
        <v>12</v>
      </c>
      <c r="N45" s="230">
        <f>SUM(N33:N44)</f>
        <v>1716000</v>
      </c>
      <c r="O45" s="230">
        <f>SUM(O33:O44)</f>
        <v>1716000</v>
      </c>
    </row>
    <row r="46" spans="2:15" s="20" customFormat="1" ht="14.25" customHeight="1" thickBot="1">
      <c r="B46" s="206"/>
      <c r="C46" s="548" t="s">
        <v>123</v>
      </c>
      <c r="D46" s="303">
        <v>152</v>
      </c>
      <c r="E46" s="233">
        <v>58940000</v>
      </c>
      <c r="F46" s="549">
        <v>58816</v>
      </c>
      <c r="G46" s="543">
        <v>151</v>
      </c>
      <c r="H46" s="544">
        <v>8797000</v>
      </c>
      <c r="I46" s="545">
        <v>58258</v>
      </c>
      <c r="J46" s="543"/>
      <c r="K46" s="544"/>
      <c r="L46" s="545"/>
      <c r="M46" s="303">
        <v>1</v>
      </c>
      <c r="N46" s="233">
        <v>143000</v>
      </c>
      <c r="O46" s="233">
        <v>143001</v>
      </c>
    </row>
    <row r="47" spans="3:15" s="20" customFormat="1" ht="15">
      <c r="C47" s="743" t="s">
        <v>729</v>
      </c>
      <c r="D47" s="743"/>
      <c r="E47" s="743"/>
      <c r="F47" s="743"/>
      <c r="G47" s="743"/>
      <c r="H47" s="743"/>
      <c r="I47" s="743"/>
      <c r="J47" s="743"/>
      <c r="K47" s="743"/>
      <c r="L47" s="743"/>
      <c r="M47" s="743"/>
      <c r="N47" s="743"/>
      <c r="O47" s="56"/>
    </row>
    <row r="48" spans="3:15" ht="12.75"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</row>
    <row r="49" spans="3:15" ht="12.75"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</row>
    <row r="50" spans="3:15" ht="12.75"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</row>
    <row r="51" spans="3:15" ht="16.5">
      <c r="C51" s="738" t="s">
        <v>863</v>
      </c>
      <c r="D51" s="738"/>
      <c r="E51" s="738"/>
      <c r="F51" s="738"/>
      <c r="G51" s="738"/>
      <c r="H51" s="738"/>
      <c r="I51" s="738"/>
      <c r="J51" s="738"/>
      <c r="K51" s="738"/>
      <c r="L51" s="738"/>
      <c r="M51" s="738"/>
      <c r="N51" s="738"/>
      <c r="O51" s="738"/>
    </row>
    <row r="52" spans="3:15" ht="15.75" thickBot="1">
      <c r="C52" s="107"/>
      <c r="D52" s="108"/>
      <c r="E52" s="108"/>
      <c r="F52" s="108"/>
      <c r="G52" s="108"/>
      <c r="H52" s="109"/>
      <c r="I52" s="109"/>
      <c r="J52" s="109"/>
      <c r="K52" s="109"/>
      <c r="L52" s="109"/>
      <c r="M52" s="109"/>
      <c r="N52" s="56"/>
      <c r="O52" s="213" t="s">
        <v>60</v>
      </c>
    </row>
    <row r="53" spans="3:15" ht="15" customHeight="1">
      <c r="C53" s="746" t="s">
        <v>707</v>
      </c>
      <c r="D53" s="749" t="s">
        <v>21</v>
      </c>
      <c r="E53" s="750"/>
      <c r="F53" s="751"/>
      <c r="G53" s="752" t="s">
        <v>515</v>
      </c>
      <c r="H53" s="753"/>
      <c r="I53" s="754"/>
      <c r="J53" s="755" t="s">
        <v>109</v>
      </c>
      <c r="K53" s="756"/>
      <c r="L53" s="757"/>
      <c r="M53" s="752" t="s">
        <v>110</v>
      </c>
      <c r="N53" s="753"/>
      <c r="O53" s="754"/>
    </row>
    <row r="54" spans="3:15" ht="12.75" customHeight="1">
      <c r="C54" s="747"/>
      <c r="D54" s="744" t="s">
        <v>63</v>
      </c>
      <c r="E54" s="739" t="s">
        <v>514</v>
      </c>
      <c r="F54" s="741" t="s">
        <v>560</v>
      </c>
      <c r="G54" s="744" t="s">
        <v>63</v>
      </c>
      <c r="H54" s="739" t="s">
        <v>514</v>
      </c>
      <c r="I54" s="741" t="s">
        <v>560</v>
      </c>
      <c r="J54" s="744" t="s">
        <v>63</v>
      </c>
      <c r="K54" s="739" t="s">
        <v>514</v>
      </c>
      <c r="L54" s="741" t="s">
        <v>560</v>
      </c>
      <c r="M54" s="744" t="s">
        <v>63</v>
      </c>
      <c r="N54" s="739" t="s">
        <v>514</v>
      </c>
      <c r="O54" s="741" t="s">
        <v>560</v>
      </c>
    </row>
    <row r="55" spans="3:15" ht="13.5" thickBot="1">
      <c r="C55" s="748"/>
      <c r="D55" s="745"/>
      <c r="E55" s="740"/>
      <c r="F55" s="742"/>
      <c r="G55" s="745"/>
      <c r="H55" s="740"/>
      <c r="I55" s="742"/>
      <c r="J55" s="745"/>
      <c r="K55" s="740"/>
      <c r="L55" s="742"/>
      <c r="M55" s="745"/>
      <c r="N55" s="740"/>
      <c r="O55" s="742"/>
    </row>
    <row r="56" spans="3:15" ht="15">
      <c r="C56" s="214" t="s">
        <v>111</v>
      </c>
      <c r="D56" s="76">
        <v>152</v>
      </c>
      <c r="E56" s="63">
        <v>9623625</v>
      </c>
      <c r="F56" s="245">
        <f>E56/D56</f>
        <v>63313.32236842105</v>
      </c>
      <c r="G56" s="279">
        <v>151</v>
      </c>
      <c r="H56" s="246">
        <v>9456815</v>
      </c>
      <c r="I56" s="247">
        <f>H56/G56</f>
        <v>62627.91390728477</v>
      </c>
      <c r="J56" s="279"/>
      <c r="K56" s="246"/>
      <c r="L56" s="247"/>
      <c r="M56" s="62">
        <v>1</v>
      </c>
      <c r="N56" s="63">
        <v>166810</v>
      </c>
      <c r="O56" s="63">
        <v>166810</v>
      </c>
    </row>
    <row r="57" spans="3:15" ht="15">
      <c r="C57" s="215" t="s">
        <v>112</v>
      </c>
      <c r="D57" s="76">
        <v>152</v>
      </c>
      <c r="E57" s="67">
        <v>10078560</v>
      </c>
      <c r="F57" s="245">
        <f aca="true" t="shared" si="6" ref="F57:F67">E57/D57</f>
        <v>66306.31578947368</v>
      </c>
      <c r="G57" s="280">
        <v>151</v>
      </c>
      <c r="H57" s="248">
        <v>9911750</v>
      </c>
      <c r="I57" s="247">
        <f aca="true" t="shared" si="7" ref="I57:I67">H57/G57</f>
        <v>65640.7284768212</v>
      </c>
      <c r="J57" s="280"/>
      <c r="K57" s="248"/>
      <c r="L57" s="249"/>
      <c r="M57" s="66">
        <v>1</v>
      </c>
      <c r="N57" s="63">
        <v>166810</v>
      </c>
      <c r="O57" s="63">
        <v>166810</v>
      </c>
    </row>
    <row r="58" spans="3:15" ht="15">
      <c r="C58" s="215" t="s">
        <v>113</v>
      </c>
      <c r="D58" s="76">
        <v>152</v>
      </c>
      <c r="E58" s="67">
        <v>10078560</v>
      </c>
      <c r="F58" s="245">
        <f t="shared" si="6"/>
        <v>66306.31578947368</v>
      </c>
      <c r="G58" s="279">
        <v>151</v>
      </c>
      <c r="H58" s="248">
        <v>9911750</v>
      </c>
      <c r="I58" s="247">
        <f t="shared" si="7"/>
        <v>65640.7284768212</v>
      </c>
      <c r="J58" s="280"/>
      <c r="K58" s="248"/>
      <c r="L58" s="249"/>
      <c r="M58" s="62">
        <v>1</v>
      </c>
      <c r="N58" s="63">
        <v>166810</v>
      </c>
      <c r="O58" s="63">
        <v>166810</v>
      </c>
    </row>
    <row r="59" spans="3:15" ht="15">
      <c r="C59" s="215" t="s">
        <v>114</v>
      </c>
      <c r="D59" s="76">
        <v>152</v>
      </c>
      <c r="E59" s="67">
        <v>9973575</v>
      </c>
      <c r="F59" s="245">
        <f t="shared" si="6"/>
        <v>65615.625</v>
      </c>
      <c r="G59" s="280">
        <v>151</v>
      </c>
      <c r="H59" s="248">
        <v>9806765</v>
      </c>
      <c r="I59" s="247">
        <f t="shared" si="7"/>
        <v>64945.46357615894</v>
      </c>
      <c r="J59" s="280"/>
      <c r="K59" s="248"/>
      <c r="L59" s="249"/>
      <c r="M59" s="66">
        <v>1</v>
      </c>
      <c r="N59" s="63">
        <v>166810</v>
      </c>
      <c r="O59" s="63">
        <v>166810</v>
      </c>
    </row>
    <row r="60" spans="3:15" ht="15">
      <c r="C60" s="215" t="s">
        <v>115</v>
      </c>
      <c r="D60" s="76">
        <v>152</v>
      </c>
      <c r="E60" s="67">
        <v>10265200</v>
      </c>
      <c r="F60" s="245">
        <f t="shared" si="6"/>
        <v>67534.21052631579</v>
      </c>
      <c r="G60" s="279">
        <v>151</v>
      </c>
      <c r="H60" s="248">
        <v>10098390</v>
      </c>
      <c r="I60" s="247">
        <f t="shared" si="7"/>
        <v>66876.75496688741</v>
      </c>
      <c r="J60" s="280"/>
      <c r="K60" s="248"/>
      <c r="L60" s="249"/>
      <c r="M60" s="62">
        <v>1</v>
      </c>
      <c r="N60" s="63">
        <v>166810</v>
      </c>
      <c r="O60" s="63">
        <v>166810</v>
      </c>
    </row>
    <row r="61" spans="3:15" ht="15">
      <c r="C61" s="215" t="s">
        <v>116</v>
      </c>
      <c r="D61" s="76">
        <v>152</v>
      </c>
      <c r="E61" s="67">
        <v>10078560</v>
      </c>
      <c r="F61" s="245">
        <f t="shared" si="6"/>
        <v>66306.31578947368</v>
      </c>
      <c r="G61" s="280">
        <v>151</v>
      </c>
      <c r="H61" s="248">
        <v>9911750</v>
      </c>
      <c r="I61" s="247">
        <f t="shared" si="7"/>
        <v>65640.7284768212</v>
      </c>
      <c r="J61" s="280"/>
      <c r="K61" s="248"/>
      <c r="L61" s="249"/>
      <c r="M61" s="66">
        <v>1</v>
      </c>
      <c r="N61" s="63">
        <v>166810</v>
      </c>
      <c r="O61" s="63">
        <v>166810</v>
      </c>
    </row>
    <row r="62" spans="3:15" ht="15">
      <c r="C62" s="215" t="s">
        <v>117</v>
      </c>
      <c r="D62" s="76">
        <v>152</v>
      </c>
      <c r="E62" s="67">
        <v>10078560</v>
      </c>
      <c r="F62" s="245">
        <f t="shared" si="6"/>
        <v>66306.31578947368</v>
      </c>
      <c r="G62" s="279">
        <v>151</v>
      </c>
      <c r="H62" s="248">
        <v>9911750</v>
      </c>
      <c r="I62" s="247">
        <f t="shared" si="7"/>
        <v>65640.7284768212</v>
      </c>
      <c r="J62" s="280"/>
      <c r="K62" s="248"/>
      <c r="L62" s="249"/>
      <c r="M62" s="62">
        <v>1</v>
      </c>
      <c r="N62" s="63">
        <v>166810</v>
      </c>
      <c r="O62" s="63">
        <v>166810</v>
      </c>
    </row>
    <row r="63" spans="3:15" ht="15">
      <c r="C63" s="215" t="s">
        <v>118</v>
      </c>
      <c r="D63" s="76">
        <v>152</v>
      </c>
      <c r="E63" s="67">
        <v>10078560</v>
      </c>
      <c r="F63" s="245">
        <f t="shared" si="6"/>
        <v>66306.31578947368</v>
      </c>
      <c r="G63" s="280">
        <v>151</v>
      </c>
      <c r="H63" s="248">
        <v>9911750</v>
      </c>
      <c r="I63" s="247">
        <f t="shared" si="7"/>
        <v>65640.7284768212</v>
      </c>
      <c r="J63" s="280"/>
      <c r="K63" s="248"/>
      <c r="L63" s="249"/>
      <c r="M63" s="66">
        <v>1</v>
      </c>
      <c r="N63" s="63">
        <v>166810</v>
      </c>
      <c r="O63" s="63">
        <v>166810</v>
      </c>
    </row>
    <row r="64" spans="3:15" ht="15">
      <c r="C64" s="215" t="s">
        <v>119</v>
      </c>
      <c r="D64" s="76">
        <v>152</v>
      </c>
      <c r="E64" s="67">
        <v>10078560</v>
      </c>
      <c r="F64" s="245">
        <f t="shared" si="6"/>
        <v>66306.31578947368</v>
      </c>
      <c r="G64" s="279">
        <v>151</v>
      </c>
      <c r="H64" s="248">
        <v>9911750</v>
      </c>
      <c r="I64" s="247">
        <f t="shared" si="7"/>
        <v>65640.7284768212</v>
      </c>
      <c r="J64" s="280"/>
      <c r="K64" s="248"/>
      <c r="L64" s="249"/>
      <c r="M64" s="62">
        <v>1</v>
      </c>
      <c r="N64" s="63">
        <v>166810</v>
      </c>
      <c r="O64" s="63">
        <v>166810</v>
      </c>
    </row>
    <row r="65" spans="3:15" ht="15">
      <c r="C65" s="215" t="s">
        <v>120</v>
      </c>
      <c r="D65" s="76">
        <v>152</v>
      </c>
      <c r="E65" s="67">
        <v>10078560</v>
      </c>
      <c r="F65" s="245">
        <f t="shared" si="6"/>
        <v>66306.31578947368</v>
      </c>
      <c r="G65" s="280">
        <v>151</v>
      </c>
      <c r="H65" s="248">
        <v>9911750</v>
      </c>
      <c r="I65" s="247">
        <f t="shared" si="7"/>
        <v>65640.7284768212</v>
      </c>
      <c r="J65" s="280"/>
      <c r="K65" s="248"/>
      <c r="L65" s="249"/>
      <c r="M65" s="66">
        <v>1</v>
      </c>
      <c r="N65" s="63">
        <v>166810</v>
      </c>
      <c r="O65" s="63">
        <v>166810</v>
      </c>
    </row>
    <row r="66" spans="3:15" ht="15">
      <c r="C66" s="215" t="s">
        <v>121</v>
      </c>
      <c r="D66" s="76">
        <v>152</v>
      </c>
      <c r="E66" s="67">
        <v>12364900</v>
      </c>
      <c r="F66" s="245">
        <f t="shared" si="6"/>
        <v>81348.02631578948</v>
      </c>
      <c r="G66" s="279">
        <v>151</v>
      </c>
      <c r="H66" s="248">
        <v>12198090</v>
      </c>
      <c r="I66" s="247">
        <f t="shared" si="7"/>
        <v>80782.05298013244</v>
      </c>
      <c r="J66" s="280"/>
      <c r="K66" s="248"/>
      <c r="L66" s="249"/>
      <c r="M66" s="62">
        <v>1</v>
      </c>
      <c r="N66" s="63">
        <v>166810</v>
      </c>
      <c r="O66" s="63">
        <v>166810</v>
      </c>
    </row>
    <row r="67" spans="3:15" ht="15">
      <c r="C67" s="215" t="s">
        <v>122</v>
      </c>
      <c r="D67" s="76">
        <v>152</v>
      </c>
      <c r="E67" s="67">
        <v>12364900</v>
      </c>
      <c r="F67" s="245">
        <f t="shared" si="6"/>
        <v>81348.02631578948</v>
      </c>
      <c r="G67" s="280">
        <v>151</v>
      </c>
      <c r="H67" s="248">
        <v>12198090</v>
      </c>
      <c r="I67" s="247">
        <f t="shared" si="7"/>
        <v>80782.05298013244</v>
      </c>
      <c r="J67" s="280"/>
      <c r="K67" s="248"/>
      <c r="L67" s="249"/>
      <c r="M67" s="66">
        <v>1</v>
      </c>
      <c r="N67" s="63">
        <v>166810</v>
      </c>
      <c r="O67" s="63">
        <v>166810</v>
      </c>
    </row>
    <row r="68" spans="3:15" ht="15">
      <c r="C68" s="216" t="s">
        <v>21</v>
      </c>
      <c r="D68" s="78">
        <f aca="true" t="shared" si="8" ref="D68:I68">SUM(D56:D67)</f>
        <v>1824</v>
      </c>
      <c r="E68" s="110">
        <f t="shared" si="8"/>
        <v>125142120</v>
      </c>
      <c r="F68" s="110">
        <f t="shared" si="8"/>
        <v>823303.4210526316</v>
      </c>
      <c r="G68" s="280">
        <f t="shared" si="8"/>
        <v>1812</v>
      </c>
      <c r="H68" s="248">
        <f t="shared" si="8"/>
        <v>123140400</v>
      </c>
      <c r="I68" s="248">
        <f t="shared" si="8"/>
        <v>815499.3377483444</v>
      </c>
      <c r="J68" s="280"/>
      <c r="K68" s="248"/>
      <c r="L68" s="249"/>
      <c r="M68" s="111">
        <f>SUM(M56:M67)</f>
        <v>12</v>
      </c>
      <c r="N68" s="110">
        <f>SUM(N56:N67)</f>
        <v>2001720</v>
      </c>
      <c r="O68" s="110">
        <f>SUM(O56:O67)</f>
        <v>2001720</v>
      </c>
    </row>
    <row r="69" spans="3:15" ht="15.75" thickBot="1">
      <c r="C69" s="217" t="s">
        <v>123</v>
      </c>
      <c r="D69" s="80">
        <v>152</v>
      </c>
      <c r="E69" s="106">
        <f>E68/12</f>
        <v>10428510</v>
      </c>
      <c r="F69" s="106">
        <f>F68/12</f>
        <v>68608.61842105263</v>
      </c>
      <c r="G69" s="281">
        <v>151</v>
      </c>
      <c r="H69" s="250">
        <f>H68/12</f>
        <v>10261700</v>
      </c>
      <c r="I69" s="250">
        <f>I68/12</f>
        <v>67958.27814569537</v>
      </c>
      <c r="J69" s="281"/>
      <c r="K69" s="250"/>
      <c r="L69" s="251"/>
      <c r="M69" s="112">
        <v>1</v>
      </c>
      <c r="N69" s="106">
        <v>166810</v>
      </c>
      <c r="O69" s="106">
        <v>166811</v>
      </c>
    </row>
    <row r="70" spans="3:15" ht="15">
      <c r="C70" s="743" t="s">
        <v>729</v>
      </c>
      <c r="D70" s="743"/>
      <c r="E70" s="743"/>
      <c r="F70" s="743"/>
      <c r="G70" s="743"/>
      <c r="H70" s="743"/>
      <c r="I70" s="743"/>
      <c r="J70" s="743"/>
      <c r="K70" s="743"/>
      <c r="L70" s="743"/>
      <c r="M70" s="743"/>
      <c r="N70" s="743"/>
      <c r="O70" s="56"/>
    </row>
    <row r="71" spans="3:15" ht="12.75"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</row>
    <row r="77" ht="12.75">
      <c r="I77" s="583"/>
    </row>
  </sheetData>
  <sheetProtection/>
  <mergeCells count="58">
    <mergeCell ref="C24:H25"/>
    <mergeCell ref="C4:O4"/>
    <mergeCell ref="G6:I6"/>
    <mergeCell ref="J6:L6"/>
    <mergeCell ref="M6:O6"/>
    <mergeCell ref="C23:N23"/>
    <mergeCell ref="F7:F8"/>
    <mergeCell ref="G7:G8"/>
    <mergeCell ref="H7:H8"/>
    <mergeCell ref="E7:E8"/>
    <mergeCell ref="J31:J32"/>
    <mergeCell ref="I31:I32"/>
    <mergeCell ref="G30:I30"/>
    <mergeCell ref="J30:L30"/>
    <mergeCell ref="M30:O30"/>
    <mergeCell ref="C47:N47"/>
    <mergeCell ref="D31:D32"/>
    <mergeCell ref="E31:E32"/>
    <mergeCell ref="F31:F32"/>
    <mergeCell ref="G31:G32"/>
    <mergeCell ref="H31:H32"/>
    <mergeCell ref="C6:C8"/>
    <mergeCell ref="D6:F6"/>
    <mergeCell ref="C30:C32"/>
    <mergeCell ref="D30:F30"/>
    <mergeCell ref="K31:K32"/>
    <mergeCell ref="I7:I8"/>
    <mergeCell ref="D7:D8"/>
    <mergeCell ref="J7:J8"/>
    <mergeCell ref="K7:K8"/>
    <mergeCell ref="O31:O32"/>
    <mergeCell ref="L31:L32"/>
    <mergeCell ref="N31:N32"/>
    <mergeCell ref="L7:L8"/>
    <mergeCell ref="N7:N8"/>
    <mergeCell ref="M7:M8"/>
    <mergeCell ref="M31:M32"/>
    <mergeCell ref="O7:O8"/>
    <mergeCell ref="M54:M55"/>
    <mergeCell ref="C53:C55"/>
    <mergeCell ref="D53:F53"/>
    <mergeCell ref="G53:I53"/>
    <mergeCell ref="J53:L53"/>
    <mergeCell ref="M53:O53"/>
    <mergeCell ref="D54:D55"/>
    <mergeCell ref="E54:E55"/>
    <mergeCell ref="F54:F55"/>
    <mergeCell ref="G54:G55"/>
    <mergeCell ref="C51:O51"/>
    <mergeCell ref="C28:O28"/>
    <mergeCell ref="N54:N55"/>
    <mergeCell ref="O54:O55"/>
    <mergeCell ref="C70:N70"/>
    <mergeCell ref="H54:H55"/>
    <mergeCell ref="I54:I55"/>
    <mergeCell ref="J54:J55"/>
    <mergeCell ref="K54:K55"/>
    <mergeCell ref="L54:L5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spomenka.milosevic@jpkk.rs</cp:lastModifiedBy>
  <cp:lastPrinted>2021-06-03T09:01:36Z</cp:lastPrinted>
  <dcterms:created xsi:type="dcterms:W3CDTF">2013-03-07T07:52:21Z</dcterms:created>
  <dcterms:modified xsi:type="dcterms:W3CDTF">2021-08-03T05:05:29Z</dcterms:modified>
  <cp:category/>
  <cp:version/>
  <cp:contentType/>
  <cp:contentStatus/>
</cp:coreProperties>
</file>