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4" firstSheet="4" activeTab="10"/>
  </bookViews>
  <sheets>
    <sheet name="Биланс успеха 16" sheetId="1" r:id="rId1"/>
    <sheet name="Биланс стања 16" sheetId="2" r:id="rId2"/>
    <sheet name="Извештај о токовима готовине 16" sheetId="3" r:id="rId3"/>
    <sheet name="Субвенције" sheetId="4" r:id="rId4"/>
    <sheet name="Трошкови запослених" sheetId="5" r:id="rId5"/>
    <sheet name="Динамика запошљавања" sheetId="6" r:id="rId6"/>
    <sheet name="Запосленост" sheetId="7" r:id="rId7"/>
    <sheet name="Планирана структура запосленост" sheetId="8" r:id="rId8"/>
    <sheet name="Накнаде" sheetId="9" r:id="rId9"/>
    <sheet name="Потраживања-Обавезе" sheetId="10" r:id="rId10"/>
    <sheet name="Извештај о инвестицијама " sheetId="11" r:id="rId11"/>
    <sheet name="Средства за посебне намене" sheetId="12" r:id="rId12"/>
  </sheets>
  <definedNames>
    <definedName name="_xlnm.Print_Area" localSheetId="0">'Биланс успеха 16'!$A$2:$K$80</definedName>
    <definedName name="_xlnm.Print_Area" localSheetId="5">'Динамика запошљавања'!$B$1:$J$29</definedName>
    <definedName name="_xlnm.Print_Area" localSheetId="2">'Извештај о токовима готовине 16'!$B$3:$H$59</definedName>
    <definedName name="_xlnm.Print_Area" localSheetId="7">'Планирана структура запосленост'!$B$2:$R$18</definedName>
    <definedName name="_xlnm.Print_Area" localSheetId="9">'Потраживања-Обавезе'!$B$3:$O$20</definedName>
    <definedName name="_xlnm.Print_Area" localSheetId="11">'Средства за посебне намене'!$B$2:$K$19</definedName>
    <definedName name="_xlnm.Print_Area" localSheetId="3">'Субвенције'!$A$2:$J$19</definedName>
  </definedNames>
  <calcPr fullCalcOnLoad="1"/>
</workbook>
</file>

<file path=xl/sharedStrings.xml><?xml version="1.0" encoding="utf-8"?>
<sst xmlns="http://schemas.openxmlformats.org/spreadsheetml/2006/main" count="1002" uniqueCount="778">
  <si>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</si>
  <si>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</si>
  <si>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</si>
  <si>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</si>
  <si>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</si>
  <si>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</si>
  <si>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</si>
  <si>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</si>
  <si>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</si>
  <si>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</si>
  <si>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</si>
  <si>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</si>
  <si>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</si>
  <si>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</si>
  <si>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</si>
  <si>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</si>
  <si>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</si>
  <si>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</si>
  <si>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</si>
  <si>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</si>
  <si>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</si>
  <si>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</si>
  <si>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</si>
  <si>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</si>
  <si>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</si>
  <si>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</si>
  <si>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</si>
  <si>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</si>
  <si>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</si>
  <si>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</si>
  <si>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</si>
  <si>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</si>
  <si>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</si>
  <si>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</si>
  <si>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</si>
  <si>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</si>
  <si>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</si>
  <si>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</si>
  <si>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</si>
  <si>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</si>
  <si>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</si>
  <si>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</si>
  <si>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</si>
  <si>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</si>
  <si>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</si>
  <si>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</si>
  <si>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</si>
  <si>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</si>
  <si>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</si>
  <si>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</si>
  <si>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</si>
  <si>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</si>
  <si>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</si>
  <si>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</si>
  <si>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</si>
  <si>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</si>
  <si>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</si>
  <si>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</si>
  <si>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</si>
  <si>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</si>
  <si>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</si>
  <si>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</si>
  <si>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</si>
  <si>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</si>
  <si>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</si>
  <si>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</si>
  <si>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</si>
  <si>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</si>
  <si>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</si>
  <si>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</si>
  <si>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</si>
  <si>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</si>
  <si>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</si>
  <si>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</si>
  <si>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</si>
  <si>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</si>
  <si>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</si>
  <si>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</si>
  <si>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</si>
  <si>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</si>
  <si>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</si>
  <si>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</si>
  <si>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</si>
  <si>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</si>
  <si>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</si>
  <si>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</si>
  <si>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</si>
  <si>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</si>
  <si>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</si>
  <si>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</si>
  <si>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</si>
  <si>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</si>
  <si>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</si>
  <si>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</si>
  <si>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</si>
  <si>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</si>
  <si>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</si>
  <si>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</si>
  <si>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</si>
  <si>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</si>
  <si>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</si>
  <si>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</si>
  <si>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</si>
  <si>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</si>
  <si>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</si>
  <si>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</si>
  <si>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</si>
  <si>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</si>
  <si>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</si>
  <si>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</si>
  <si>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</si>
  <si>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</si>
  <si>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</si>
  <si>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</si>
  <si>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</si>
  <si>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</si>
  <si>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</si>
  <si>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</si>
  <si>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</si>
  <si>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Репрезентација</t>
  </si>
  <si>
    <t>5</t>
  </si>
  <si>
    <t>6</t>
  </si>
  <si>
    <t>7</t>
  </si>
  <si>
    <t>9</t>
  </si>
  <si>
    <t>10</t>
  </si>
  <si>
    <t>11</t>
  </si>
  <si>
    <t>12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</si>
  <si>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</si>
  <si>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</si>
  <si>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</si>
  <si>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</si>
  <si>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</si>
  <si>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</si>
  <si>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</si>
  <si>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</si>
  <si>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</si>
  <si>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</si>
  <si>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</si>
  <si>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</si>
  <si>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</si>
  <si>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</si>
  <si>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</si>
  <si>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</si>
  <si>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тачка 5.1.</t>
  </si>
  <si>
    <t>тачка 5.2.</t>
  </si>
  <si>
    <t>Тачка 5.5.</t>
  </si>
  <si>
    <t>Тачка 9.2.</t>
  </si>
  <si>
    <t xml:space="preserve">Тачка 8.2. </t>
  </si>
  <si>
    <t>Накнаде члановима скупштине</t>
  </si>
  <si>
    <t>Број чланова скупштине</t>
  </si>
  <si>
    <t>тачка 5.4.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</si>
  <si>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</si>
  <si>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</si>
  <si>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</si>
  <si>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</si>
  <si>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</si>
  <si>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</si>
  <si>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</si>
  <si>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</si>
  <si>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</si>
  <si>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</si>
  <si>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</si>
  <si>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</si>
  <si>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</si>
  <si>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</si>
  <si>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</si>
  <si>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</si>
  <si>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</si>
  <si>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</si>
  <si>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</si>
  <si>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</si>
  <si>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</si>
  <si>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</si>
  <si>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</si>
  <si>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</si>
  <si>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</si>
  <si>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</si>
  <si>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</si>
  <si>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</si>
  <si>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</si>
  <si>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</si>
  <si>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</si>
  <si>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</si>
  <si>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</si>
  <si>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</si>
  <si>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</si>
  <si>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</si>
  <si>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</si>
  <si>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</si>
  <si>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</si>
  <si>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</si>
  <si>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</si>
  <si>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</si>
  <si>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</si>
  <si>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</si>
  <si>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</si>
  <si>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</si>
  <si>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</si>
  <si>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</si>
  <si>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</si>
  <si>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</si>
  <si>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</si>
  <si>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</si>
  <si>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</si>
  <si>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</si>
  <si>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</si>
  <si>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</si>
  <si>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</si>
  <si>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</si>
  <si>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</si>
  <si>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</si>
  <si>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</si>
  <si>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</si>
  <si>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</si>
  <si>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</si>
  <si>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</si>
  <si>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</si>
  <si>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</si>
  <si>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</si>
  <si>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</si>
  <si>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</si>
  <si>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</si>
  <si>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</si>
  <si>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</si>
  <si>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</si>
  <si>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</si>
  <si>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</si>
  <si>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</si>
  <si>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</si>
  <si>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</si>
  <si>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</si>
  <si>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</si>
  <si>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</si>
  <si>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</si>
  <si>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035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</si>
  <si>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</si>
  <si>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</si>
  <si>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</si>
  <si>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</si>
  <si>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</si>
  <si>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</si>
  <si>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</si>
  <si>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</si>
  <si>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</si>
  <si>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</si>
  <si>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</si>
  <si>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</si>
  <si>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</si>
  <si>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</si>
  <si>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</si>
  <si>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</si>
  <si>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200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</si>
  <si>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</si>
  <si>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</si>
  <si>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</si>
  <si>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</si>
  <si>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</si>
  <si>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</si>
  <si>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</si>
  <si>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</si>
  <si>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</si>
  <si>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</si>
  <si>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</si>
  <si>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</si>
  <si>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</si>
  <si>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</si>
  <si>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</si>
  <si>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</si>
  <si>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</si>
  <si>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</si>
  <si>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</si>
  <si>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</si>
  <si>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</si>
  <si>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</si>
  <si>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</si>
  <si>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</si>
  <si>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</si>
  <si>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</si>
  <si>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</si>
  <si>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</si>
  <si>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</si>
  <si>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</si>
  <si>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</si>
  <si>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</si>
  <si>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</si>
  <si>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</si>
  <si>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</si>
  <si>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</si>
  <si>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План 
01.01-31.12.2015.</t>
  </si>
  <si>
    <t>И  З  Н  О  С</t>
  </si>
  <si>
    <t xml:space="preserve">И  З  Н  О  С </t>
  </si>
  <si>
    <t>План 2015</t>
  </si>
  <si>
    <t>Стање на дан 31.12.2015. године</t>
  </si>
  <si>
    <t>Број запослених 31.12.2015.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</si>
  <si>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</si>
  <si>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</si>
  <si>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</si>
  <si>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</si>
  <si>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</si>
  <si>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</si>
  <si>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</si>
  <si>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</si>
  <si>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</si>
  <si>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</si>
  <si>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</si>
  <si>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</si>
  <si>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</si>
  <si>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</si>
  <si>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</si>
  <si>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</si>
  <si>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</si>
  <si>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</si>
  <si>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</si>
  <si>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</si>
  <si>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</si>
  <si>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</si>
  <si>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 xml:space="preserve">Укупна вредност </t>
  </si>
  <si>
    <t xml:space="preserve">ИЗВОР СРЕДСТАВА / НАМЕНА 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</si>
  <si>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</si>
  <si>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</si>
  <si>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</si>
  <si>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</si>
  <si>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</si>
  <si>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</si>
  <si>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</si>
  <si>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</si>
  <si>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</si>
  <si>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</si>
  <si>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</si>
  <si>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</si>
  <si>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</si>
  <si>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</si>
  <si>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</si>
  <si>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</si>
  <si>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</si>
  <si>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</si>
  <si>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</si>
  <si>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</si>
  <si>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</si>
  <si>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</si>
  <si>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</si>
  <si>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</si>
  <si>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</si>
  <si>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</si>
  <si>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</si>
  <si>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</si>
  <si>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</si>
  <si>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</si>
  <si>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</si>
  <si>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</si>
  <si>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</si>
  <si>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</si>
  <si>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</si>
  <si>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</si>
  <si>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</si>
  <si>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</si>
  <si>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</si>
  <si>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</si>
  <si>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</si>
  <si>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</si>
  <si>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</si>
  <si>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</si>
  <si>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</si>
  <si>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</si>
  <si>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</si>
  <si>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</si>
  <si>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</si>
  <si>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</si>
  <si>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</si>
  <si>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</si>
  <si>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</si>
  <si>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</si>
  <si>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</si>
  <si>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</si>
  <si>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</si>
  <si>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</si>
  <si>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</si>
  <si>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</si>
  <si>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</si>
  <si>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</si>
  <si>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</si>
  <si>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</si>
  <si>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</si>
  <si>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</si>
  <si>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</si>
  <si>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</si>
  <si>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</si>
  <si>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</si>
  <si>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</si>
  <si>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</si>
  <si>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</si>
  <si>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</si>
  <si>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</si>
  <si>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</si>
  <si>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</si>
  <si>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</si>
  <si>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</si>
  <si>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</si>
  <si>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</si>
  <si>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</si>
  <si>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</si>
  <si>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</si>
  <si>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</si>
  <si>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</si>
  <si>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</si>
  <si>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</si>
  <si>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</si>
  <si>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</si>
  <si>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</si>
  <si>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</si>
  <si>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</si>
  <si>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</si>
  <si>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</si>
  <si>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</si>
  <si>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</si>
  <si>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</si>
  <si>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</si>
  <si>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</si>
  <si>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</si>
  <si>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</si>
  <si>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</si>
  <si>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</si>
  <si>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</si>
  <si>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</si>
  <si>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</si>
  <si>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</si>
  <si>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</si>
  <si>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</si>
  <si>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</si>
  <si>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</si>
  <si>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</si>
  <si>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</si>
  <si>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</si>
  <si>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</si>
  <si>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</si>
  <si>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</si>
  <si>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</si>
  <si>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</si>
  <si>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</si>
  <si>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</si>
  <si>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</si>
  <si>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</si>
  <si>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</si>
  <si>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</si>
  <si>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</si>
  <si>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</si>
  <si>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</si>
  <si>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</si>
  <si>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</si>
  <si>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</si>
  <si>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</si>
  <si>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</si>
  <si>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</si>
  <si>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</si>
  <si>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</si>
  <si>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</si>
  <si>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</si>
  <si>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</si>
  <si>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</si>
  <si>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</si>
  <si>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</si>
  <si>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</si>
  <si>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</si>
  <si>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</si>
  <si>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</si>
  <si>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</si>
  <si>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</si>
  <si>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</si>
  <si>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</si>
  <si>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</si>
  <si>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</si>
  <si>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</si>
  <si>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</si>
  <si>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</si>
  <si>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</si>
  <si>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</si>
  <si>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</si>
  <si>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</si>
  <si>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</si>
  <si>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</si>
  <si>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</si>
  <si>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</si>
  <si>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</si>
  <si>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</si>
  <si>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</si>
  <si>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</si>
  <si>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</si>
  <si>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</si>
  <si>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</si>
  <si>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</si>
  <si>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</si>
  <si>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</si>
  <si>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</si>
  <si>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</si>
  <si>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</si>
  <si>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</si>
  <si>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</si>
  <si>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</si>
  <si>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</si>
  <si>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</si>
  <si>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</si>
  <si>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</si>
  <si>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</si>
  <si>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</si>
  <si>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</si>
  <si>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</si>
  <si>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</si>
  <si>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</si>
  <si>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</si>
  <si>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</si>
  <si>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</si>
  <si>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</si>
  <si>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</si>
  <si>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</si>
  <si>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</si>
  <si>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</si>
  <si>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</si>
  <si>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</si>
  <si>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</si>
  <si>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</si>
  <si>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</si>
  <si>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</si>
  <si>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</si>
  <si>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</si>
  <si>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</si>
  <si>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</si>
  <si>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</si>
  <si>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</si>
  <si>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</si>
  <si>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</si>
  <si>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</si>
  <si>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</si>
  <si>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</si>
  <si>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</si>
  <si>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</si>
  <si>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</si>
  <si>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</si>
  <si>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</si>
  <si>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</si>
  <si>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</si>
  <si>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</si>
  <si>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</si>
  <si>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</si>
  <si>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</si>
  <si>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</si>
  <si>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</si>
  <si>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</si>
  <si>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</si>
  <si>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</si>
  <si>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</si>
  <si>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</si>
  <si>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</si>
  <si>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</si>
  <si>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</si>
  <si>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</si>
  <si>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</si>
  <si>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</si>
  <si>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</si>
  <si>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</si>
  <si>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</si>
  <si>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</si>
  <si>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</si>
  <si>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</si>
  <si>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</si>
  <si>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</si>
  <si>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</si>
  <si>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</si>
  <si>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</si>
  <si>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</si>
  <si>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</si>
  <si>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</si>
  <si>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</si>
  <si>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</si>
  <si>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</si>
  <si>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</si>
  <si>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</si>
  <si>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</si>
  <si>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</si>
  <si>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</si>
  <si>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</si>
  <si>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</si>
  <si>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</si>
  <si>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</si>
  <si>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</si>
  <si>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</si>
  <si>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</si>
  <si>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</si>
  <si>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</si>
  <si>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</si>
  <si>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</si>
  <si>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</si>
  <si>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</si>
  <si>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</si>
  <si>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</si>
  <si>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</si>
  <si>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</si>
  <si>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</si>
  <si>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</si>
  <si>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</si>
  <si>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</si>
  <si>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</si>
  <si>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</si>
  <si>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</si>
  <si>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</si>
  <si>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</si>
  <si>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</si>
  <si>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</si>
  <si>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</si>
  <si>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</si>
  <si>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</si>
  <si>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</si>
  <si>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</si>
  <si>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</si>
  <si>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</si>
  <si>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</si>
  <si>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</si>
  <si>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</si>
  <si>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</si>
  <si>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</si>
  <si>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</si>
  <si>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</si>
  <si>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</si>
  <si>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</si>
  <si>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</si>
  <si>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</si>
  <si>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</si>
  <si>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</si>
  <si>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</si>
  <si>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</si>
  <si>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</si>
  <si>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</si>
  <si>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</si>
  <si>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</si>
  <si>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</si>
  <si>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</si>
  <si>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</si>
  <si>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</si>
  <si>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</si>
  <si>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</si>
  <si>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</si>
  <si>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</si>
  <si>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</si>
  <si>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r>
      <t>Г. СВЕГА ПРИЛИВ ГОТОВИНЕ</t>
    </r>
    <r>
      <rPr>
        <sz val="18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</si>
  <si>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8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</si>
  <si>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8"/>
        <color indexed="8"/>
        <rFont val="Times New Roman"/>
        <family val="1"/>
      </rPr>
      <t> (3040 – 3041)</t>
    </r>
  </si>
  <si>
    <r>
      <t>Е. НЕТО ОДЛИВ ГОТОВИНЕ</t>
    </r>
    <r>
      <rPr>
        <sz val="18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</si>
  <si>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8"/>
        <color indexed="8"/>
        <rFont val="Times New Roman"/>
        <family val="1"/>
      </rPr>
      <t>(3042 – 3043 + 3044 + 3045 – 3046)</t>
    </r>
  </si>
  <si>
    <t>Одлазак у пензију</t>
  </si>
  <si>
    <t>Замена због одласка у пензију</t>
  </si>
  <si>
    <t xml:space="preserve">од 30% од просечне зараде исплаћене  у Републици Србији за председника и 20% за чланове Надзорног одбора, према последњем објављеном податку надлежник органа за статистику .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</si>
  <si>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</si>
  <si>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</si>
  <si>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</si>
  <si>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</si>
  <si>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</si>
  <si>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 Запосленост  по месецима за 2015.годину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</si>
  <si>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</si>
  <si>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</si>
  <si>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</si>
  <si>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</si>
  <si>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r>
      <t xml:space="preserve">Установе </t>
    </r>
    <r>
      <rPr>
        <i/>
        <sz val="14"/>
        <rFont val="Times New Roman"/>
        <family val="1"/>
      </rPr>
      <t>(здравство,образовање,култура...)</t>
    </r>
  </si>
  <si>
    <t>НАПОМЕНА. ЈП"Ковински комуналац" Ковин има само Надзорни одбор и висина њихове накнаде је утврђена чланом 30.Одлуке о усклађивању оснивачког акта</t>
  </si>
  <si>
    <t xml:space="preserve">                     јавног предузећа бр. 023-2/2013-1 у висини од 30% од просечне зараде исплаћене у Републици Србији за председника и 20% за чланове </t>
  </si>
  <si>
    <t xml:space="preserve">  Запосленост  по месецима за 2016.годину</t>
  </si>
  <si>
    <t xml:space="preserve"> 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</si>
  <si>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</si>
  <si>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</si>
  <si>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</si>
  <si>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</si>
  <si>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</si>
  <si>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Замена радника који су отишли у 2015.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</si>
  <si>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</si>
  <si>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</si>
  <si>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</si>
  <si>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</si>
  <si>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01.10.-31.12.2016.</t>
  </si>
  <si>
    <t>Стање на дан 31.12.2016. године</t>
  </si>
  <si>
    <t>Број запослених 31.12.2016.</t>
  </si>
  <si>
    <t>План 2016</t>
  </si>
  <si>
    <t>01.01-31.12.2016 година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</si>
  <si>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</si>
  <si>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</si>
  <si>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</si>
  <si>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</si>
  <si>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</si>
  <si>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Процена 
01.01-31.12.2015.</t>
  </si>
  <si>
    <t>01.01-31.12.2015.година</t>
  </si>
  <si>
    <t>01.01-31.03.2016.година</t>
  </si>
  <si>
    <t>01.04-30.06.2016. година</t>
  </si>
  <si>
    <t>01.07-30.09.2016. година</t>
  </si>
  <si>
    <t>01.10-31.12.2016. година</t>
  </si>
  <si>
    <t>у периоду од 01.01. до 31.12.2016. године</t>
  </si>
  <si>
    <t>План 
01.01-31.03.2016.</t>
  </si>
  <si>
    <t>План 
01.07-30.09.2016.</t>
  </si>
  <si>
    <t>План 
01.10-31.12.2016.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</si>
  <si>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</si>
  <si>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</si>
  <si>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</si>
  <si>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</si>
  <si>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</si>
  <si>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</si>
  <si>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Укупно:</t>
  </si>
  <si>
    <t>План 
01.01.-31.12.2016.</t>
  </si>
  <si>
    <t>План 31.03.2016.</t>
  </si>
  <si>
    <t>План 30.06.2016.</t>
  </si>
  <si>
    <t>План 30.09.2016.</t>
  </si>
  <si>
    <t>План 31.12.2016.</t>
  </si>
  <si>
    <t>БИЛАНС СТАЊА У ПЕРИОДУ ОД 01.01.-31.12.2016.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</si>
  <si>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</si>
  <si>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</si>
  <si>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</si>
  <si>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</si>
  <si>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у периоду од  01.01. до 31.12. 2016. године</t>
  </si>
  <si>
    <t>НАПОМЕНА: У 2016.години  предвиђени су Уговори о субвенцијама за отплату лизинг рата за ладу ниву и приколицу у износу од 340.000,00 динара, за плато приколицу-лабудицу-половно-коришћено</t>
  </si>
  <si>
    <t>у износу 2.970.000,00 динара ( уговори су потписани на 340.000,00 и 2.940.000,00 динара и за 1.400.000,00 динара ).</t>
  </si>
  <si>
    <t>Образац 10</t>
  </si>
  <si>
    <t>ИЗВЕШТАЈ О ИНВЕСТИЦИЈАМА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</si>
  <si>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</si>
  <si>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</si>
  <si>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</si>
  <si>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</si>
  <si>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</si>
  <si>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</si>
  <si>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РЕГИСТАР КАСЕ</t>
  </si>
  <si>
    <t>РУЧНЕ КОСАЧИЦЕ</t>
  </si>
  <si>
    <t>1   i   4</t>
  </si>
  <si>
    <t>ПРОГРАМСКИ ПАКЕТИ И ИНФОРМАЦИОНИ СИСТЕМИ</t>
  </si>
  <si>
    <t>РАЧУНАРСКА ОПРЕМА (монитори, рачунари, штампачи)</t>
  </si>
  <si>
    <t>ПРСКАЛИЦЕ ЗА ПОЉОПРИВРЕДУ ИЛИ ХОРТИКУЛТУРУ</t>
  </si>
  <si>
    <t>УРЕЂАЈ ЗА ПРАЊЕ ВОЗИЛА</t>
  </si>
  <si>
    <t>СИСТЕМ ЗА ВИДЕО НАДЗОР</t>
  </si>
  <si>
    <t xml:space="preserve">ПЛАТО ПРИКОЛИЦА - ЛАБУДИЦА - ПОЛОВНО-КОРИШЋЕНО </t>
  </si>
  <si>
    <t>АЛАТНЕ МАШИНЕ ЗА БУШЕЊЕ  ( Стубна бушилица )</t>
  </si>
  <si>
    <t>УРЕЂАЈИ ЗА ГАС ( Плински топ )</t>
  </si>
  <si>
    <t>ПЕЋНИЦЕ ( Бубњара )</t>
  </si>
  <si>
    <t>СУШАЧ</t>
  </si>
  <si>
    <t>ШАСИЈА СА КАБИНОМ ( Тракторска кабина )</t>
  </si>
  <si>
    <t>ПЛАСТЕНИК</t>
  </si>
  <si>
    <t>МИНИ УТОВАРИВАЧ-КОМБИНИРКА-ПОЛОВНО-КОРИШЋЕНО</t>
  </si>
  <si>
    <t>КОМБИН.РАДНА МАШИНА СА УТОВАРНОМ И ДУБИНСКОМ КАШИКОМ-ПОЛОВНО-КОРИШЋЕНО</t>
  </si>
  <si>
    <t>СОНДЕ</t>
  </si>
  <si>
    <t>ОРМАРИ И ПОЛИЦЕ</t>
  </si>
  <si>
    <t>СВЕЋЊАК</t>
  </si>
  <si>
    <t>КОЛИЦА ЗА ПРЕВОЗ ПОКОЈНИКА</t>
  </si>
  <si>
    <t>КОЛИЦА ЗА ЦВЕЋЕ</t>
  </si>
  <si>
    <t>ХЛАДЊАЧА ЗА ПОКОЈНИКА</t>
  </si>
  <si>
    <t>КОНТЕЈНЕРИ</t>
  </si>
  <si>
    <t>БУЛДОЖЕР-ПОЛОВНО- КОРИШЋЕНО</t>
  </si>
  <si>
    <t>РАДОВИ НА ИНСТАЛАЦИЈИ ВЕНТИЛАЦИЈЕ И КЛИМАТИЗАЦИЈЕ</t>
  </si>
  <si>
    <t xml:space="preserve">УГРАДЊА ВРАТА И ПРОЗОРА </t>
  </si>
  <si>
    <t>РАДОВИ НА ГРАЂЕВИНСКИМ ИНСТАЛАЦИЈАМА</t>
  </si>
  <si>
    <t>УСЛУГЕ ИНСТАЛИРАЊА УРЕЂАЈА ЗА ФИЛТРИРАЊЕ ВОДЕ</t>
  </si>
  <si>
    <t>РАДОВИ НА РЕКОНСТРУКЦИЈИ ГЛАВНЕ ЦРПНЕ СТАНИЦЕ У КОВИНУ</t>
  </si>
  <si>
    <t>ЕЛЕКТРО ОРМАНИ ( Испорука и уградња скаде у Фабрици воде )</t>
  </si>
  <si>
    <t>УСЛУГЕ ПРОГРАМИРАЊА СОФТВЕРСКИХ ПАКЕТА ПРОИЗВОДА</t>
  </si>
  <si>
    <t>ГПС УРЕЂАЈ ( уградња у релејну црпну станицу )</t>
  </si>
  <si>
    <t>ИНСТАЛАЦИЈА ГАСНЕ ОПРЕМЕ</t>
  </si>
  <si>
    <t>БУНАРСКЕ ПУМПЕ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</si>
  <si>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</si>
  <si>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</si>
  <si>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>01.01.-31.03.2016.</t>
  </si>
  <si>
    <t>01.01.-30.06.2016.</t>
  </si>
  <si>
    <t>01.01.-30.09.2016.</t>
  </si>
  <si>
    <t>01.01.-31.12.2016.</t>
  </si>
  <si>
    <t xml:space="preserve">План  </t>
  </si>
  <si>
    <t xml:space="preserve">Реализација  </t>
  </si>
  <si>
    <t>ОПРЕМА ЗА ПОСТРОЈЕЊЕ ЗА ФИЛТРИРАЊЕ</t>
  </si>
  <si>
    <t xml:space="preserve">ОПРЕМА  ПОСТРОЈЕЊА ЗА ПРЕЧИШЋАВАЊЕ </t>
  </si>
  <si>
    <t>ОПРЕМА ЗА ГРЕЈАЊЕ</t>
  </si>
  <si>
    <t>БУРГИЈА ЗА РАДНУ МАШИНУ</t>
  </si>
  <si>
    <t>ХИДРАУЛИЧНА ОПРЕМА ( хидраулични чекић за радну машину )</t>
  </si>
  <si>
    <t>ГРАЂЕВИНСКА СТОЛАРИЈА ( ПВЦ )</t>
  </si>
  <si>
    <t>Отказ - технолошки вишак</t>
  </si>
  <si>
    <t>Отказ уговора о раду</t>
  </si>
  <si>
    <t>Смрт запосленог</t>
  </si>
  <si>
    <t>Уг. о раду на одређено време-замена и сезонски послови</t>
  </si>
  <si>
    <t>Пријем кадрова од 01.10.-31.12.2016.</t>
  </si>
  <si>
    <t>План 01.01.2016 - 31.12.2016.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</si>
</sst>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#,##0;[Red]#,##0"/>
    <numFmt numFmtId="197" formatCode="#,##0.00;[Red]#,##0.00"/>
    <numFmt numFmtId="198" formatCode="#,##0.0;[Red]#,##0.0"/>
    <numFmt numFmtId="199" formatCode="0;[Red]0"/>
    <numFmt numFmtId="200" formatCode="#,##0\ _R_S_D"/>
    <numFmt numFmtId="201" formatCode="#,##0\ &quot;RSD&quot;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0"/>
      <color rgb="FF000000"/>
      <name val="Arial"/>
      <family val="2"/>
    </font>
    <font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1" applyNumberFormat="0" applyFont="0" applyAlignment="0" applyProtection="0"/>
    <xf numFmtId="187" fontId="0" fillId="0" borderId="0" applyFont="0" applyFill="0" applyBorder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8" borderId="3" applyNumberFormat="0" applyAlignment="0" applyProtection="0"/>
    <xf numFmtId="0" fontId="60" fillId="28" borderId="4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67" fillId="0" borderId="8" applyNumberFormat="0" applyFill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vertical="center"/>
      <protection/>
    </xf>
    <xf numFmtId="0" fontId="6" fillId="33" borderId="10" xfId="55" applyFont="1" applyFill="1" applyBorder="1" applyAlignment="1">
      <alignment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6" fillId="33" borderId="10" xfId="55" applyFont="1" applyFill="1" applyBorder="1">
      <alignment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11" fillId="0" borderId="13" xfId="55" applyFont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0" xfId="55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2" fillId="0" borderId="16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97" fontId="14" fillId="0" borderId="10" xfId="0" applyNumberFormat="1" applyFont="1" applyBorder="1" applyAlignment="1">
      <alignment horizontal="center" vertical="center"/>
    </xf>
    <xf numFmtId="197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>
      <alignment horizontal="center" vertical="center"/>
    </xf>
    <xf numFmtId="197" fontId="14" fillId="0" borderId="10" xfId="0" applyNumberFormat="1" applyFont="1" applyFill="1" applyBorder="1" applyAlignment="1" applyProtection="1">
      <alignment vertical="center"/>
      <protection locked="0"/>
    </xf>
    <xf numFmtId="196" fontId="14" fillId="0" borderId="10" xfId="0" applyNumberFormat="1" applyFont="1" applyFill="1" applyBorder="1" applyAlignment="1" applyProtection="1">
      <alignment vertical="center"/>
      <protection locked="0"/>
    </xf>
    <xf numFmtId="196" fontId="0" fillId="0" borderId="0" xfId="0" applyNumberFormat="1" applyAlignment="1">
      <alignment/>
    </xf>
    <xf numFmtId="196" fontId="1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left" vertical="center" wrapText="1"/>
      <protection/>
    </xf>
    <xf numFmtId="49" fontId="0" fillId="34" borderId="10" xfId="55" applyNumberFormat="1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/>
      <protection/>
    </xf>
    <xf numFmtId="0" fontId="0" fillId="34" borderId="10" xfId="55" applyFont="1" applyFill="1" applyBorder="1" applyAlignment="1">
      <alignment horizontal="left" wrapText="1"/>
      <protection/>
    </xf>
    <xf numFmtId="0" fontId="0" fillId="34" borderId="10" xfId="55" applyFont="1" applyFill="1" applyBorder="1" applyAlignment="1">
      <alignment wrapText="1"/>
      <protection/>
    </xf>
    <xf numFmtId="0" fontId="0" fillId="34" borderId="1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196" fontId="18" fillId="0" borderId="10" xfId="0" applyNumberFormat="1" applyFont="1" applyBorder="1" applyAlignment="1">
      <alignment wrapText="1"/>
    </xf>
    <xf numFmtId="196" fontId="18" fillId="0" borderId="10" xfId="0" applyNumberFormat="1" applyFont="1" applyBorder="1" applyAlignment="1">
      <alignment/>
    </xf>
    <xf numFmtId="196" fontId="18" fillId="0" borderId="14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34" borderId="10" xfId="55" applyFont="1" applyFill="1" applyBorder="1" applyAlignment="1">
      <alignment/>
      <protection/>
    </xf>
    <xf numFmtId="4" fontId="74" fillId="0" borderId="10" xfId="0" applyNumberFormat="1" applyFont="1" applyBorder="1" applyAlignment="1">
      <alignment horizontal="right" vertical="center"/>
    </xf>
    <xf numFmtId="4" fontId="0" fillId="0" borderId="19" xfId="55" applyNumberFormat="1" applyFont="1" applyFill="1" applyBorder="1" applyAlignment="1">
      <alignment horizontal="right" vertical="center" wrapText="1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20" xfId="55" applyNumberFormat="1" applyFont="1" applyFill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34" borderId="1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6" fillId="0" borderId="10" xfId="55" applyFont="1" applyBorder="1" applyAlignment="1">
      <alignment/>
      <protection/>
    </xf>
    <xf numFmtId="0" fontId="11" fillId="0" borderId="11" xfId="55" applyFont="1" applyFill="1" applyBorder="1" applyAlignment="1">
      <alignment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Continuous" vertical="center" wrapText="1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196" fontId="29" fillId="0" borderId="10" xfId="0" applyNumberFormat="1" applyFont="1" applyFill="1" applyBorder="1" applyAlignment="1" applyProtection="1">
      <alignment vertical="center"/>
      <protection/>
    </xf>
    <xf numFmtId="199" fontId="29" fillId="0" borderId="10" xfId="0" applyNumberFormat="1" applyFont="1" applyFill="1" applyBorder="1" applyAlignment="1" applyProtection="1">
      <alignment vertical="center"/>
      <protection locked="0"/>
    </xf>
    <xf numFmtId="196" fontId="29" fillId="0" borderId="10" xfId="0" applyNumberFormat="1" applyFont="1" applyFill="1" applyBorder="1" applyAlignment="1" applyProtection="1">
      <alignment vertical="center"/>
      <protection locked="0"/>
    </xf>
    <xf numFmtId="199" fontId="29" fillId="0" borderId="10" xfId="0" applyNumberFormat="1" applyFont="1" applyFill="1" applyBorder="1" applyAlignment="1" applyProtection="1">
      <alignment vertical="center"/>
      <protection/>
    </xf>
    <xf numFmtId="196" fontId="29" fillId="0" borderId="10" xfId="0" applyNumberFormat="1" applyFont="1" applyFill="1" applyBorder="1" applyAlignment="1">
      <alignment vertical="center"/>
    </xf>
    <xf numFmtId="196" fontId="29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96" fontId="29" fillId="0" borderId="10" xfId="0" applyNumberFormat="1" applyFont="1" applyFill="1" applyBorder="1" applyAlignment="1">
      <alignment horizontal="right" vertical="center" wrapText="1"/>
    </xf>
    <xf numFmtId="196" fontId="29" fillId="0" borderId="10" xfId="0" applyNumberFormat="1" applyFont="1" applyBorder="1" applyAlignment="1">
      <alignment horizontal="right" vertical="center" wrapText="1"/>
    </xf>
    <xf numFmtId="197" fontId="29" fillId="0" borderId="10" xfId="0" applyNumberFormat="1" applyFont="1" applyBorder="1" applyAlignment="1">
      <alignment horizontal="right" vertical="center" wrapText="1"/>
    </xf>
    <xf numFmtId="196" fontId="29" fillId="0" borderId="10" xfId="0" applyNumberFormat="1" applyFont="1" applyBorder="1" applyAlignment="1">
      <alignment horizontal="right" vertical="center"/>
    </xf>
    <xf numFmtId="196" fontId="29" fillId="0" borderId="10" xfId="0" applyNumberFormat="1" applyFont="1" applyBorder="1" applyAlignment="1">
      <alignment vertical="center" wrapText="1"/>
    </xf>
    <xf numFmtId="196" fontId="3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 vertical="center" wrapText="1"/>
    </xf>
    <xf numFmtId="3" fontId="75" fillId="0" borderId="10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 wrapText="1"/>
    </xf>
    <xf numFmtId="19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right"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3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4" fillId="35" borderId="10" xfId="0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34" fillId="0" borderId="16" xfId="0" applyFont="1" applyFill="1" applyBorder="1" applyAlignment="1">
      <alignment horizontal="center"/>
    </xf>
    <xf numFmtId="3" fontId="32" fillId="0" borderId="18" xfId="0" applyNumberFormat="1" applyFont="1" applyBorder="1" applyAlignment="1">
      <alignment horizontal="right"/>
    </xf>
    <xf numFmtId="0" fontId="34" fillId="0" borderId="16" xfId="0" applyFont="1" applyBorder="1" applyAlignment="1">
      <alignment horizontal="center"/>
    </xf>
    <xf numFmtId="19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96" fontId="18" fillId="0" borderId="10" xfId="0" applyNumberFormat="1" applyFont="1" applyFill="1" applyBorder="1" applyAlignment="1">
      <alignment wrapText="1"/>
    </xf>
    <xf numFmtId="196" fontId="18" fillId="0" borderId="18" xfId="0" applyNumberFormat="1" applyFont="1" applyFill="1" applyBorder="1" applyAlignment="1">
      <alignment wrapText="1"/>
    </xf>
    <xf numFmtId="196" fontId="18" fillId="0" borderId="10" xfId="0" applyNumberFormat="1" applyFont="1" applyFill="1" applyBorder="1" applyAlignment="1">
      <alignment/>
    </xf>
    <xf numFmtId="196" fontId="18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6" fontId="18" fillId="0" borderId="14" xfId="0" applyNumberFormat="1" applyFont="1" applyFill="1" applyBorder="1" applyAlignment="1">
      <alignment/>
    </xf>
    <xf numFmtId="196" fontId="18" fillId="0" borderId="15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/>
    </xf>
    <xf numFmtId="3" fontId="32" fillId="0" borderId="18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35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20" xfId="0" applyFont="1" applyFill="1" applyBorder="1" applyAlignment="1">
      <alignment/>
    </xf>
    <xf numFmtId="0" fontId="32" fillId="0" borderId="20" xfId="0" applyFont="1" applyBorder="1" applyAlignment="1">
      <alignment horizontal="right"/>
    </xf>
    <xf numFmtId="0" fontId="32" fillId="0" borderId="20" xfId="0" applyNumberFormat="1" applyFont="1" applyBorder="1" applyAlignment="1">
      <alignment horizontal="right"/>
    </xf>
    <xf numFmtId="3" fontId="32" fillId="0" borderId="20" xfId="0" applyNumberFormat="1" applyFont="1" applyBorder="1" applyAlignment="1">
      <alignment horizontal="right"/>
    </xf>
    <xf numFmtId="0" fontId="32" fillId="33" borderId="26" xfId="0" applyFont="1" applyFill="1" applyBorder="1" applyAlignment="1" applyProtection="1">
      <alignment horizontal="center" vertical="center" wrapText="1"/>
      <protection/>
    </xf>
    <xf numFmtId="0" fontId="32" fillId="0" borderId="31" xfId="0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 vertical="center"/>
    </xf>
    <xf numFmtId="3" fontId="32" fillId="35" borderId="10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>
      <alignment horizontal="right"/>
    </xf>
    <xf numFmtId="0" fontId="32" fillId="0" borderId="32" xfId="0" applyFont="1" applyBorder="1" applyAlignment="1">
      <alignment/>
    </xf>
    <xf numFmtId="0" fontId="32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31" fillId="0" borderId="14" xfId="0" applyFont="1" applyBorder="1" applyAlignment="1">
      <alignment horizontal="right" vertical="center"/>
    </xf>
    <xf numFmtId="3" fontId="32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Border="1" applyAlignment="1">
      <alignment horizontal="center"/>
    </xf>
    <xf numFmtId="193" fontId="1" fillId="0" borderId="22" xfId="0" applyNumberFormat="1" applyFont="1" applyBorder="1" applyAlignment="1">
      <alignment horizontal="center" vertical="center" wrapText="1"/>
    </xf>
    <xf numFmtId="193" fontId="1" fillId="0" borderId="17" xfId="0" applyNumberFormat="1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1" fillId="0" borderId="11" xfId="55" applyFont="1" applyFill="1" applyBorder="1" applyAlignment="1">
      <alignment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2" fillId="33" borderId="35" xfId="0" applyFont="1" applyFill="1" applyBorder="1" applyAlignment="1">
      <alignment horizontal="center"/>
    </xf>
    <xf numFmtId="0" fontId="32" fillId="33" borderId="3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17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2" fillId="33" borderId="37" xfId="0" applyFont="1" applyFill="1" applyBorder="1" applyAlignment="1" applyProtection="1">
      <alignment horizontal="center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/>
      <protection/>
    </xf>
    <xf numFmtId="49" fontId="3" fillId="33" borderId="36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19</xdr:row>
      <xdr:rowOff>295275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2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84"/>
  <sheetViews>
    <sheetView zoomScale="81" zoomScaleNormal="81" zoomScalePageLayoutView="0" workbookViewId="0" topLeftCell="A37">
      <selection activeCell="F24" sqref="F24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70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37"/>
      <c r="C2" s="37"/>
      <c r="D2" s="71"/>
      <c r="E2" s="37"/>
      <c r="F2" s="37"/>
      <c r="G2" s="37"/>
      <c r="H2" s="37"/>
      <c r="I2" s="72" t="s">
        <v>144</v>
      </c>
    </row>
    <row r="3" spans="2:9" s="1" customFormat="1" ht="24.75" customHeight="1">
      <c r="B3" s="297" t="s">
        <v>116</v>
      </c>
      <c r="C3" s="297"/>
      <c r="D3" s="297"/>
      <c r="E3" s="297"/>
      <c r="F3" s="297"/>
      <c r="G3" s="297"/>
      <c r="H3" s="297"/>
      <c r="I3" s="297"/>
    </row>
    <row r="4" spans="2:9" s="5" customFormat="1" ht="24.75" customHeight="1">
      <c r="B4" s="74"/>
      <c r="C4" s="74"/>
      <c r="D4" s="73"/>
      <c r="E4" s="74"/>
      <c r="F4" s="74"/>
      <c r="G4" s="74"/>
      <c r="H4" s="74"/>
      <c r="I4" s="74"/>
    </row>
    <row r="5" spans="2:9" s="5" customFormat="1" ht="24.75" customHeight="1">
      <c r="B5" s="297" t="s">
        <v>712</v>
      </c>
      <c r="C5" s="297"/>
      <c r="D5" s="297"/>
      <c r="E5" s="297"/>
      <c r="F5" s="297"/>
      <c r="G5" s="297"/>
      <c r="H5" s="297"/>
      <c r="I5" s="297"/>
    </row>
    <row r="6" spans="2:9" s="5" customFormat="1" ht="24.75" customHeight="1">
      <c r="B6" s="75"/>
      <c r="C6" s="75"/>
      <c r="D6" s="73"/>
      <c r="E6" s="74"/>
      <c r="F6" s="74"/>
      <c r="G6" s="74"/>
      <c r="H6" s="74"/>
      <c r="I6" s="74"/>
    </row>
    <row r="7" spans="2:9" s="2" customFormat="1" ht="16.5" thickBot="1">
      <c r="B7" s="76"/>
      <c r="C7" s="76"/>
      <c r="D7" s="77"/>
      <c r="E7" s="76"/>
      <c r="F7" s="76"/>
      <c r="G7" s="76"/>
      <c r="H7" s="76"/>
      <c r="I7" s="23" t="s">
        <v>131</v>
      </c>
    </row>
    <row r="8" spans="2:9" s="2" customFormat="1" ht="30" customHeight="1">
      <c r="B8" s="298" t="s">
        <v>183</v>
      </c>
      <c r="C8" s="300" t="s">
        <v>184</v>
      </c>
      <c r="D8" s="304" t="s">
        <v>79</v>
      </c>
      <c r="E8" s="302" t="s">
        <v>289</v>
      </c>
      <c r="F8" s="302"/>
      <c r="G8" s="302"/>
      <c r="H8" s="302"/>
      <c r="I8" s="303"/>
    </row>
    <row r="9" spans="2:9" s="2" customFormat="1" ht="61.5" customHeight="1" thickBot="1">
      <c r="B9" s="299"/>
      <c r="C9" s="301"/>
      <c r="D9" s="305"/>
      <c r="E9" s="78" t="s">
        <v>680</v>
      </c>
      <c r="F9" s="78" t="s">
        <v>681</v>
      </c>
      <c r="G9" s="78" t="s">
        <v>682</v>
      </c>
      <c r="H9" s="78" t="s">
        <v>683</v>
      </c>
      <c r="I9" s="79" t="s">
        <v>694</v>
      </c>
    </row>
    <row r="10" spans="2:9" s="2" customFormat="1" ht="18" customHeight="1" thickBot="1">
      <c r="B10" s="251">
        <v>1</v>
      </c>
      <c r="C10" s="252">
        <v>2</v>
      </c>
      <c r="D10" s="253">
        <v>3</v>
      </c>
      <c r="E10" s="254">
        <v>5</v>
      </c>
      <c r="F10" s="254">
        <v>6</v>
      </c>
      <c r="G10" s="254">
        <v>7</v>
      </c>
      <c r="H10" s="254">
        <v>8</v>
      </c>
      <c r="I10" s="255">
        <v>9</v>
      </c>
    </row>
    <row r="11" spans="2:9" s="2" customFormat="1" ht="39" customHeight="1">
      <c r="B11" s="204"/>
      <c r="C11" s="205" t="s">
        <v>343</v>
      </c>
      <c r="D11" s="206"/>
      <c r="E11" s="200"/>
      <c r="F11" s="200"/>
      <c r="G11" s="200"/>
      <c r="H11" s="200"/>
      <c r="I11" s="207"/>
    </row>
    <row r="12" spans="2:13" s="2" customFormat="1" ht="33.75" customHeight="1">
      <c r="B12" s="80" t="s">
        <v>344</v>
      </c>
      <c r="C12" s="81" t="s">
        <v>345</v>
      </c>
      <c r="D12" s="82">
        <v>1001</v>
      </c>
      <c r="E12" s="144">
        <f>E13+E20+E27+E28</f>
        <v>251670</v>
      </c>
      <c r="F12" s="144">
        <v>58611</v>
      </c>
      <c r="G12" s="144">
        <f>G13+G20+G27+G28</f>
        <v>49525</v>
      </c>
      <c r="H12" s="144">
        <f>H13+H20+H27+H28</f>
        <v>68844</v>
      </c>
      <c r="I12" s="144">
        <f>I13+I20+I27+I28</f>
        <v>75813</v>
      </c>
      <c r="L12" s="214"/>
      <c r="M12" s="214"/>
    </row>
    <row r="13" spans="2:13" s="2" customFormat="1" ht="30" customHeight="1">
      <c r="B13" s="80">
        <v>60</v>
      </c>
      <c r="C13" s="81" t="s">
        <v>346</v>
      </c>
      <c r="D13" s="82">
        <v>1002</v>
      </c>
      <c r="E13" s="256">
        <f>E14+E15+E16+E17+E18+E19</f>
        <v>3000</v>
      </c>
      <c r="F13" s="256">
        <f>F14+F15+F16+F17+F18+F19</f>
        <v>775</v>
      </c>
      <c r="G13" s="256">
        <f>G14+G15+G16+G17+G18+G19</f>
        <v>775</v>
      </c>
      <c r="H13" s="256">
        <f>H14+H15+H16+H17+H18+H19</f>
        <v>800</v>
      </c>
      <c r="I13" s="257">
        <f>I14+I15+I16+I17+I18+I19</f>
        <v>650</v>
      </c>
      <c r="J13" s="260"/>
      <c r="L13" s="214"/>
      <c r="M13" s="214"/>
    </row>
    <row r="14" spans="2:10" s="2" customFormat="1" ht="36.75" customHeight="1">
      <c r="B14" s="83">
        <v>600</v>
      </c>
      <c r="C14" s="84" t="s">
        <v>347</v>
      </c>
      <c r="D14" s="85">
        <v>1003</v>
      </c>
      <c r="E14" s="256"/>
      <c r="F14" s="256"/>
      <c r="G14" s="256"/>
      <c r="H14" s="256"/>
      <c r="I14" s="257"/>
      <c r="J14" s="260"/>
    </row>
    <row r="15" spans="2:13" s="2" customFormat="1" ht="33.75" customHeight="1">
      <c r="B15" s="83">
        <v>601</v>
      </c>
      <c r="C15" s="84" t="s">
        <v>348</v>
      </c>
      <c r="D15" s="85">
        <v>1004</v>
      </c>
      <c r="E15" s="256"/>
      <c r="F15" s="256"/>
      <c r="G15" s="256"/>
      <c r="H15" s="256"/>
      <c r="I15" s="257"/>
      <c r="J15" s="260"/>
      <c r="M15" s="214"/>
    </row>
    <row r="16" spans="2:10" s="2" customFormat="1" ht="34.5" customHeight="1">
      <c r="B16" s="83">
        <v>602</v>
      </c>
      <c r="C16" s="84" t="s">
        <v>349</v>
      </c>
      <c r="D16" s="85">
        <v>1005</v>
      </c>
      <c r="E16" s="256"/>
      <c r="F16" s="256"/>
      <c r="G16" s="256"/>
      <c r="H16" s="256"/>
      <c r="I16" s="257"/>
      <c r="J16" s="260"/>
    </row>
    <row r="17" spans="2:12" s="2" customFormat="1" ht="35.25" customHeight="1">
      <c r="B17" s="83">
        <v>603</v>
      </c>
      <c r="C17" s="84" t="s">
        <v>350</v>
      </c>
      <c r="D17" s="85">
        <v>1006</v>
      </c>
      <c r="E17" s="256"/>
      <c r="F17" s="256"/>
      <c r="G17" s="256"/>
      <c r="H17" s="256"/>
      <c r="I17" s="257"/>
      <c r="J17" s="260"/>
      <c r="L17" s="214"/>
    </row>
    <row r="18" spans="2:12" ht="30" customHeight="1">
      <c r="B18" s="83">
        <v>604</v>
      </c>
      <c r="C18" s="84" t="s">
        <v>351</v>
      </c>
      <c r="D18" s="85">
        <v>1007</v>
      </c>
      <c r="E18" s="256">
        <v>3000</v>
      </c>
      <c r="F18" s="256">
        <v>775</v>
      </c>
      <c r="G18" s="256">
        <v>775</v>
      </c>
      <c r="H18" s="256">
        <v>800</v>
      </c>
      <c r="I18" s="257">
        <v>650</v>
      </c>
      <c r="J18" s="261"/>
      <c r="L18" s="226"/>
    </row>
    <row r="19" spans="2:12" ht="30" customHeight="1">
      <c r="B19" s="83">
        <v>605</v>
      </c>
      <c r="C19" s="84" t="s">
        <v>352</v>
      </c>
      <c r="D19" s="85">
        <v>1008</v>
      </c>
      <c r="E19" s="256"/>
      <c r="F19" s="256"/>
      <c r="G19" s="256"/>
      <c r="H19" s="256"/>
      <c r="I19" s="257"/>
      <c r="J19" s="261"/>
      <c r="L19" s="126"/>
    </row>
    <row r="20" spans="2:12" ht="37.5" customHeight="1">
      <c r="B20" s="80">
        <v>61</v>
      </c>
      <c r="C20" s="81" t="s">
        <v>353</v>
      </c>
      <c r="D20" s="82">
        <v>1009</v>
      </c>
      <c r="E20" s="256">
        <f>E21+E22+E23+E24+E25+E26</f>
        <v>243650</v>
      </c>
      <c r="F20" s="256">
        <f>F21+F22+F23+F24+F25+F26</f>
        <v>56713</v>
      </c>
      <c r="G20" s="256">
        <f>G21+G22+G23+G24+G25+G26</f>
        <v>48750</v>
      </c>
      <c r="H20" s="256">
        <f>H21+H22+H23+H24+H25+H26</f>
        <v>68044</v>
      </c>
      <c r="I20" s="256">
        <f>I21+I22+I23+I24+I25+I26</f>
        <v>70143</v>
      </c>
      <c r="J20" s="261"/>
      <c r="L20" s="126"/>
    </row>
    <row r="21" spans="2:10" ht="36.75" customHeight="1">
      <c r="B21" s="83">
        <v>610</v>
      </c>
      <c r="C21" s="84" t="s">
        <v>354</v>
      </c>
      <c r="D21" s="85">
        <v>1010</v>
      </c>
      <c r="E21" s="256"/>
      <c r="F21" s="256"/>
      <c r="G21" s="256"/>
      <c r="H21" s="256"/>
      <c r="I21" s="257"/>
      <c r="J21" s="261"/>
    </row>
    <row r="22" spans="2:10" ht="36.75" customHeight="1">
      <c r="B22" s="83">
        <v>611</v>
      </c>
      <c r="C22" s="84" t="s">
        <v>355</v>
      </c>
      <c r="D22" s="85">
        <v>1011</v>
      </c>
      <c r="E22" s="256"/>
      <c r="F22" s="256"/>
      <c r="G22" s="256"/>
      <c r="H22" s="256"/>
      <c r="I22" s="257"/>
      <c r="J22" s="261"/>
    </row>
    <row r="23" spans="2:10" ht="35.25" customHeight="1">
      <c r="B23" s="83">
        <v>612</v>
      </c>
      <c r="C23" s="84" t="s">
        <v>356</v>
      </c>
      <c r="D23" s="85">
        <v>1012</v>
      </c>
      <c r="E23" s="256"/>
      <c r="F23" s="256"/>
      <c r="G23" s="256"/>
      <c r="H23" s="256"/>
      <c r="I23" s="257"/>
      <c r="J23" s="261"/>
    </row>
    <row r="24" spans="2:12" ht="34.5" customHeight="1">
      <c r="B24" s="83">
        <v>613</v>
      </c>
      <c r="C24" s="84" t="s">
        <v>357</v>
      </c>
      <c r="D24" s="85">
        <v>1013</v>
      </c>
      <c r="E24" s="256"/>
      <c r="F24" s="256"/>
      <c r="G24" s="256"/>
      <c r="H24" s="256"/>
      <c r="I24" s="257"/>
      <c r="J24" s="261"/>
      <c r="L24" s="126"/>
    </row>
    <row r="25" spans="2:12" ht="30" customHeight="1">
      <c r="B25" s="83">
        <v>614</v>
      </c>
      <c r="C25" s="84" t="s">
        <v>358</v>
      </c>
      <c r="D25" s="85">
        <v>1014</v>
      </c>
      <c r="E25" s="256">
        <v>243650</v>
      </c>
      <c r="F25" s="256">
        <v>56713</v>
      </c>
      <c r="G25" s="256">
        <v>48750</v>
      </c>
      <c r="H25" s="256">
        <v>68044</v>
      </c>
      <c r="I25" s="257">
        <v>70143</v>
      </c>
      <c r="J25" s="261"/>
      <c r="K25" s="126"/>
      <c r="L25" s="126"/>
    </row>
    <row r="26" spans="2:11" ht="30" customHeight="1">
      <c r="B26" s="83">
        <v>615</v>
      </c>
      <c r="C26" s="84" t="s">
        <v>359</v>
      </c>
      <c r="D26" s="85">
        <v>1015</v>
      </c>
      <c r="E26" s="256"/>
      <c r="F26" s="256"/>
      <c r="G26" s="256"/>
      <c r="H26" s="256"/>
      <c r="I26" s="257"/>
      <c r="J26" s="261"/>
      <c r="K26" s="126"/>
    </row>
    <row r="27" spans="2:11" ht="30" customHeight="1">
      <c r="B27" s="83">
        <v>64</v>
      </c>
      <c r="C27" s="84" t="s">
        <v>360</v>
      </c>
      <c r="D27" s="85">
        <v>1016</v>
      </c>
      <c r="E27" s="256">
        <v>5020</v>
      </c>
      <c r="F27" s="256">
        <v>0</v>
      </c>
      <c r="G27" s="256">
        <v>0</v>
      </c>
      <c r="H27" s="256">
        <v>0</v>
      </c>
      <c r="I27" s="257">
        <v>5020</v>
      </c>
      <c r="J27" s="261"/>
      <c r="K27" s="226"/>
    </row>
    <row r="28" spans="2:13" ht="30" customHeight="1">
      <c r="B28" s="83">
        <v>65</v>
      </c>
      <c r="C28" s="84" t="s">
        <v>361</v>
      </c>
      <c r="D28" s="85">
        <v>1017</v>
      </c>
      <c r="E28" s="256"/>
      <c r="F28" s="256"/>
      <c r="G28" s="256"/>
      <c r="H28" s="256"/>
      <c r="I28" s="257"/>
      <c r="J28" s="261"/>
      <c r="K28" s="126"/>
      <c r="M28" s="126"/>
    </row>
    <row r="29" spans="2:10" ht="33.75" customHeight="1">
      <c r="B29" s="80"/>
      <c r="C29" s="81" t="s">
        <v>362</v>
      </c>
      <c r="D29" s="82"/>
      <c r="E29" s="256"/>
      <c r="F29" s="256"/>
      <c r="G29" s="256"/>
      <c r="H29" s="256"/>
      <c r="I29" s="257"/>
      <c r="J29" s="261"/>
    </row>
    <row r="30" spans="2:12" ht="33.75" customHeight="1">
      <c r="B30" s="80" t="s">
        <v>363</v>
      </c>
      <c r="C30" s="81" t="s">
        <v>364</v>
      </c>
      <c r="D30" s="82">
        <v>1018</v>
      </c>
      <c r="E30" s="256">
        <f>E31-E32-E34+E34+E35+E36+E37+E38+E39+E40+E41</f>
        <v>245065</v>
      </c>
      <c r="F30" s="256">
        <v>60929</v>
      </c>
      <c r="G30" s="256">
        <f>G31-G32-G34+G34+G35+G36+G37+G38+G39+G40+G41</f>
        <v>49392</v>
      </c>
      <c r="H30" s="256">
        <f>H31-H32-H34+H34+H35+H36+H37+H38+H39+H40+H41</f>
        <v>68387</v>
      </c>
      <c r="I30" s="257">
        <f>I31-I32-I34+I34+I35+I36+I37+I38+I39+I40+I41</f>
        <v>70957</v>
      </c>
      <c r="J30" s="261"/>
      <c r="L30" s="126"/>
    </row>
    <row r="31" spans="2:12" ht="30" customHeight="1">
      <c r="B31" s="83">
        <v>50</v>
      </c>
      <c r="C31" s="84" t="s">
        <v>365</v>
      </c>
      <c r="D31" s="85">
        <v>1019</v>
      </c>
      <c r="E31" s="256">
        <v>2290</v>
      </c>
      <c r="F31" s="256">
        <v>600</v>
      </c>
      <c r="G31" s="256">
        <v>500</v>
      </c>
      <c r="H31" s="256">
        <v>695</v>
      </c>
      <c r="I31" s="257">
        <v>495</v>
      </c>
      <c r="J31" s="261"/>
      <c r="L31" s="126"/>
    </row>
    <row r="32" spans="2:10" ht="30" customHeight="1">
      <c r="B32" s="83">
        <v>62</v>
      </c>
      <c r="C32" s="84" t="s">
        <v>366</v>
      </c>
      <c r="D32" s="85">
        <v>1020</v>
      </c>
      <c r="E32" s="256"/>
      <c r="F32" s="256"/>
      <c r="G32" s="256"/>
      <c r="H32" s="256"/>
      <c r="I32" s="257"/>
      <c r="J32" s="261"/>
    </row>
    <row r="33" spans="2:10" ht="35.25" customHeight="1">
      <c r="B33" s="83">
        <v>630</v>
      </c>
      <c r="C33" s="84" t="s">
        <v>367</v>
      </c>
      <c r="D33" s="85">
        <v>1021</v>
      </c>
      <c r="E33" s="256"/>
      <c r="F33" s="256"/>
      <c r="G33" s="256"/>
      <c r="H33" s="256"/>
      <c r="I33" s="257"/>
      <c r="J33" s="261"/>
    </row>
    <row r="34" spans="2:12" ht="39" customHeight="1">
      <c r="B34" s="83">
        <v>631</v>
      </c>
      <c r="C34" s="84" t="s">
        <v>368</v>
      </c>
      <c r="D34" s="85">
        <v>1022</v>
      </c>
      <c r="E34" s="256"/>
      <c r="F34" s="256"/>
      <c r="G34" s="256"/>
      <c r="H34" s="256"/>
      <c r="I34" s="257"/>
      <c r="J34" s="261"/>
      <c r="K34" s="126"/>
      <c r="L34" s="126"/>
    </row>
    <row r="35" spans="2:12" ht="30" customHeight="1">
      <c r="B35" s="83" t="s">
        <v>185</v>
      </c>
      <c r="C35" s="84" t="s">
        <v>369</v>
      </c>
      <c r="D35" s="85">
        <v>1023</v>
      </c>
      <c r="E35" s="256">
        <v>33669</v>
      </c>
      <c r="F35" s="256">
        <v>7000</v>
      </c>
      <c r="G35" s="256">
        <v>3500</v>
      </c>
      <c r="H35" s="256">
        <v>8628</v>
      </c>
      <c r="I35" s="257">
        <v>14541</v>
      </c>
      <c r="J35" s="261"/>
      <c r="K35" s="126"/>
      <c r="L35" s="126"/>
    </row>
    <row r="36" spans="2:11" ht="30" customHeight="1">
      <c r="B36" s="83">
        <v>513</v>
      </c>
      <c r="C36" s="84" t="s">
        <v>370</v>
      </c>
      <c r="D36" s="85">
        <v>1024</v>
      </c>
      <c r="E36" s="256">
        <v>23800</v>
      </c>
      <c r="F36" s="256">
        <v>7325</v>
      </c>
      <c r="G36" s="256">
        <v>6950</v>
      </c>
      <c r="H36" s="256">
        <v>4762</v>
      </c>
      <c r="I36" s="257">
        <v>4763</v>
      </c>
      <c r="J36" s="261"/>
      <c r="K36" s="126"/>
    </row>
    <row r="37" spans="2:12" ht="40.5" customHeight="1">
      <c r="B37" s="83">
        <v>52</v>
      </c>
      <c r="C37" s="84" t="s">
        <v>371</v>
      </c>
      <c r="D37" s="85">
        <v>1025</v>
      </c>
      <c r="E37" s="256">
        <v>142581</v>
      </c>
      <c r="F37" s="256">
        <v>34560</v>
      </c>
      <c r="G37" s="256">
        <v>30000</v>
      </c>
      <c r="H37" s="256">
        <v>40000</v>
      </c>
      <c r="I37" s="257">
        <v>38021</v>
      </c>
      <c r="J37" s="261"/>
      <c r="L37" s="127"/>
    </row>
    <row r="38" spans="2:12" ht="30" customHeight="1">
      <c r="B38" s="83">
        <v>53</v>
      </c>
      <c r="C38" s="84" t="s">
        <v>372</v>
      </c>
      <c r="D38" s="85">
        <v>1026</v>
      </c>
      <c r="E38" s="256">
        <v>9869</v>
      </c>
      <c r="F38" s="256">
        <v>2230</v>
      </c>
      <c r="G38" s="256">
        <v>2242</v>
      </c>
      <c r="H38" s="256">
        <v>2230</v>
      </c>
      <c r="I38" s="257">
        <v>3167</v>
      </c>
      <c r="J38" s="261"/>
      <c r="L38" s="127"/>
    </row>
    <row r="39" spans="2:12" ht="30" customHeight="1">
      <c r="B39" s="83">
        <v>540</v>
      </c>
      <c r="C39" s="84" t="s">
        <v>373</v>
      </c>
      <c r="D39" s="85">
        <v>1027</v>
      </c>
      <c r="E39" s="256">
        <v>16100</v>
      </c>
      <c r="F39" s="256">
        <v>4025</v>
      </c>
      <c r="G39" s="256">
        <v>3200</v>
      </c>
      <c r="H39" s="256">
        <v>4438</v>
      </c>
      <c r="I39" s="257">
        <v>4437</v>
      </c>
      <c r="J39" s="261"/>
      <c r="K39" s="127"/>
      <c r="L39" s="126"/>
    </row>
    <row r="40" spans="2:13" ht="30" customHeight="1">
      <c r="B40" s="83" t="s">
        <v>186</v>
      </c>
      <c r="C40" s="84" t="s">
        <v>374</v>
      </c>
      <c r="D40" s="85">
        <v>1028</v>
      </c>
      <c r="E40" s="256"/>
      <c r="F40" s="256"/>
      <c r="G40" s="256"/>
      <c r="H40" s="256"/>
      <c r="I40" s="257"/>
      <c r="J40" s="261"/>
      <c r="L40" s="126"/>
      <c r="M40" s="126"/>
    </row>
    <row r="41" spans="2:12" ht="30" customHeight="1">
      <c r="B41" s="83">
        <v>55</v>
      </c>
      <c r="C41" s="84" t="s">
        <v>375</v>
      </c>
      <c r="D41" s="85">
        <v>1029</v>
      </c>
      <c r="E41" s="256">
        <v>16756</v>
      </c>
      <c r="F41" s="256">
        <v>589</v>
      </c>
      <c r="G41" s="256">
        <v>3000</v>
      </c>
      <c r="H41" s="256">
        <v>7634</v>
      </c>
      <c r="I41" s="257">
        <v>5533</v>
      </c>
      <c r="J41" s="261"/>
      <c r="L41" s="126"/>
    </row>
    <row r="42" spans="2:12" ht="33" customHeight="1">
      <c r="B42" s="80"/>
      <c r="C42" s="81" t="s">
        <v>376</v>
      </c>
      <c r="D42" s="82">
        <v>1030</v>
      </c>
      <c r="E42" s="256">
        <f>E12-E30</f>
        <v>6605</v>
      </c>
      <c r="F42" s="256"/>
      <c r="G42" s="256">
        <f>G12-G30</f>
        <v>133</v>
      </c>
      <c r="H42" s="256">
        <f>H12-H30</f>
        <v>457</v>
      </c>
      <c r="I42" s="256">
        <f>I12-I30</f>
        <v>4856</v>
      </c>
      <c r="J42" s="261"/>
      <c r="L42" s="126"/>
    </row>
    <row r="43" spans="2:12" ht="33" customHeight="1">
      <c r="B43" s="80"/>
      <c r="C43" s="81" t="s">
        <v>377</v>
      </c>
      <c r="D43" s="82">
        <v>1031</v>
      </c>
      <c r="E43" s="256"/>
      <c r="F43" s="256">
        <f>F30-F12</f>
        <v>2318</v>
      </c>
      <c r="G43" s="256"/>
      <c r="H43" s="256"/>
      <c r="I43" s="256"/>
      <c r="J43" s="261"/>
      <c r="L43" s="126"/>
    </row>
    <row r="44" spans="2:10" ht="30" customHeight="1">
      <c r="B44" s="80">
        <v>66</v>
      </c>
      <c r="C44" s="81" t="s">
        <v>378</v>
      </c>
      <c r="D44" s="82">
        <v>1032</v>
      </c>
      <c r="E44" s="256">
        <f>E45+E50+E51</f>
        <v>8700</v>
      </c>
      <c r="F44" s="256">
        <f>F45+F50+F51</f>
        <v>2175</v>
      </c>
      <c r="G44" s="256">
        <f>G45+G50+G51</f>
        <v>1410</v>
      </c>
      <c r="H44" s="256">
        <f>H45+H50+H51</f>
        <v>2045</v>
      </c>
      <c r="I44" s="257">
        <f>I45+I50+I51</f>
        <v>3070</v>
      </c>
      <c r="J44" s="261"/>
    </row>
    <row r="45" spans="2:12" ht="35.25" customHeight="1">
      <c r="B45" s="80" t="s">
        <v>379</v>
      </c>
      <c r="C45" s="81" t="s">
        <v>380</v>
      </c>
      <c r="D45" s="82">
        <v>1033</v>
      </c>
      <c r="E45" s="256"/>
      <c r="F45" s="256"/>
      <c r="G45" s="256"/>
      <c r="H45" s="256"/>
      <c r="I45" s="257"/>
      <c r="J45" s="261"/>
      <c r="L45" s="126"/>
    </row>
    <row r="46" spans="2:10" ht="30" customHeight="1">
      <c r="B46" s="83">
        <v>660</v>
      </c>
      <c r="C46" s="84" t="s">
        <v>381</v>
      </c>
      <c r="D46" s="85">
        <v>1034</v>
      </c>
      <c r="E46" s="256"/>
      <c r="F46" s="256"/>
      <c r="G46" s="256"/>
      <c r="H46" s="256"/>
      <c r="I46" s="257"/>
      <c r="J46" s="261"/>
    </row>
    <row r="47" spans="2:10" ht="23.25">
      <c r="B47" s="83">
        <v>661</v>
      </c>
      <c r="C47" s="84" t="s">
        <v>382</v>
      </c>
      <c r="D47" s="85">
        <v>1035</v>
      </c>
      <c r="E47" s="258"/>
      <c r="F47" s="258"/>
      <c r="G47" s="258"/>
      <c r="H47" s="258"/>
      <c r="I47" s="259"/>
      <c r="J47" s="261"/>
    </row>
    <row r="48" spans="2:10" ht="33">
      <c r="B48" s="83">
        <v>665</v>
      </c>
      <c r="C48" s="84" t="s">
        <v>383</v>
      </c>
      <c r="D48" s="85">
        <v>1036</v>
      </c>
      <c r="E48" s="258"/>
      <c r="F48" s="258"/>
      <c r="G48" s="258"/>
      <c r="H48" s="258"/>
      <c r="I48" s="259"/>
      <c r="J48" s="261"/>
    </row>
    <row r="49" spans="2:10" ht="23.25">
      <c r="B49" s="83">
        <v>669</v>
      </c>
      <c r="C49" s="84" t="s">
        <v>384</v>
      </c>
      <c r="D49" s="85">
        <v>1037</v>
      </c>
      <c r="E49" s="258"/>
      <c r="F49" s="258"/>
      <c r="G49" s="258"/>
      <c r="H49" s="258"/>
      <c r="I49" s="259"/>
      <c r="J49" s="261"/>
    </row>
    <row r="50" spans="2:12" ht="23.25">
      <c r="B50" s="80">
        <v>662</v>
      </c>
      <c r="C50" s="81" t="s">
        <v>385</v>
      </c>
      <c r="D50" s="82">
        <v>1038</v>
      </c>
      <c r="E50" s="258">
        <v>8500</v>
      </c>
      <c r="F50" s="258">
        <v>2125</v>
      </c>
      <c r="G50" s="258">
        <v>1400</v>
      </c>
      <c r="H50" s="258">
        <v>1975</v>
      </c>
      <c r="I50" s="259">
        <v>3000</v>
      </c>
      <c r="J50" s="261"/>
      <c r="L50" s="225"/>
    </row>
    <row r="51" spans="2:12" ht="33">
      <c r="B51" s="80" t="s">
        <v>187</v>
      </c>
      <c r="C51" s="81" t="s">
        <v>386</v>
      </c>
      <c r="D51" s="82">
        <v>1039</v>
      </c>
      <c r="E51" s="258">
        <v>200</v>
      </c>
      <c r="F51" s="258">
        <v>50</v>
      </c>
      <c r="G51" s="258">
        <v>10</v>
      </c>
      <c r="H51" s="258">
        <v>70</v>
      </c>
      <c r="I51" s="259">
        <v>70</v>
      </c>
      <c r="J51" s="261"/>
      <c r="L51" s="225"/>
    </row>
    <row r="52" spans="2:12" ht="23.25">
      <c r="B52" s="80">
        <v>56</v>
      </c>
      <c r="C52" s="81" t="s">
        <v>387</v>
      </c>
      <c r="D52" s="82">
        <v>1040</v>
      </c>
      <c r="E52" s="258">
        <f>E53+E58+E59</f>
        <v>600</v>
      </c>
      <c r="F52" s="258">
        <f>F53+F58+F59</f>
        <v>175</v>
      </c>
      <c r="G52" s="258">
        <v>50</v>
      </c>
      <c r="H52" s="258">
        <v>175</v>
      </c>
      <c r="I52" s="259">
        <v>200</v>
      </c>
      <c r="J52" s="261"/>
      <c r="L52" s="126"/>
    </row>
    <row r="53" spans="2:10" ht="48.75">
      <c r="B53" s="80" t="s">
        <v>388</v>
      </c>
      <c r="C53" s="81" t="s">
        <v>389</v>
      </c>
      <c r="D53" s="82">
        <v>1041</v>
      </c>
      <c r="E53" s="258"/>
      <c r="F53" s="258"/>
      <c r="G53" s="258"/>
      <c r="H53" s="258"/>
      <c r="I53" s="259"/>
      <c r="J53" s="261"/>
    </row>
    <row r="54" spans="2:10" ht="23.25">
      <c r="B54" s="83">
        <v>560</v>
      </c>
      <c r="C54" s="84" t="s">
        <v>188</v>
      </c>
      <c r="D54" s="85">
        <v>1042</v>
      </c>
      <c r="E54" s="258"/>
      <c r="F54" s="258"/>
      <c r="G54" s="258"/>
      <c r="H54" s="258"/>
      <c r="I54" s="259"/>
      <c r="J54" s="261"/>
    </row>
    <row r="55" spans="2:10" ht="23.25">
      <c r="B55" s="83">
        <v>561</v>
      </c>
      <c r="C55" s="84" t="s">
        <v>189</v>
      </c>
      <c r="D55" s="85">
        <v>1043</v>
      </c>
      <c r="E55" s="258"/>
      <c r="F55" s="258"/>
      <c r="G55" s="258"/>
      <c r="H55" s="258"/>
      <c r="I55" s="259"/>
      <c r="J55" s="261"/>
    </row>
    <row r="56" spans="2:10" ht="33">
      <c r="B56" s="83">
        <v>565</v>
      </c>
      <c r="C56" s="84" t="s">
        <v>390</v>
      </c>
      <c r="D56" s="85">
        <v>1044</v>
      </c>
      <c r="E56" s="258"/>
      <c r="F56" s="258"/>
      <c r="G56" s="258"/>
      <c r="H56" s="258"/>
      <c r="I56" s="259"/>
      <c r="J56" s="261"/>
    </row>
    <row r="57" spans="2:10" ht="23.25">
      <c r="B57" s="83" t="s">
        <v>190</v>
      </c>
      <c r="C57" s="84" t="s">
        <v>391</v>
      </c>
      <c r="D57" s="85">
        <v>1045</v>
      </c>
      <c r="E57" s="258"/>
      <c r="F57" s="258"/>
      <c r="G57" s="258"/>
      <c r="H57" s="258"/>
      <c r="I57" s="259"/>
      <c r="J57" s="261"/>
    </row>
    <row r="58" spans="2:10" ht="23.25">
      <c r="B58" s="83">
        <v>562</v>
      </c>
      <c r="C58" s="84" t="s">
        <v>392</v>
      </c>
      <c r="D58" s="85">
        <v>1046</v>
      </c>
      <c r="E58" s="258">
        <v>400</v>
      </c>
      <c r="F58" s="258">
        <v>125</v>
      </c>
      <c r="G58" s="258">
        <v>50</v>
      </c>
      <c r="H58" s="258">
        <v>125</v>
      </c>
      <c r="I58" s="259">
        <v>100</v>
      </c>
      <c r="J58" s="261"/>
    </row>
    <row r="59" spans="2:10" ht="33">
      <c r="B59" s="80" t="s">
        <v>393</v>
      </c>
      <c r="C59" s="81" t="s">
        <v>394</v>
      </c>
      <c r="D59" s="82">
        <v>1047</v>
      </c>
      <c r="E59" s="258">
        <v>200</v>
      </c>
      <c r="F59" s="258">
        <v>50</v>
      </c>
      <c r="G59" s="258">
        <v>0</v>
      </c>
      <c r="H59" s="258">
        <v>50</v>
      </c>
      <c r="I59" s="259">
        <v>100</v>
      </c>
      <c r="J59" s="261"/>
    </row>
    <row r="60" spans="2:10" ht="23.25">
      <c r="B60" s="80"/>
      <c r="C60" s="81" t="s">
        <v>395</v>
      </c>
      <c r="D60" s="82">
        <v>1048</v>
      </c>
      <c r="E60" s="258">
        <f>E44-E52</f>
        <v>8100</v>
      </c>
      <c r="F60" s="258">
        <f>F44-F52</f>
        <v>2000</v>
      </c>
      <c r="G60" s="258">
        <f>G44-G52</f>
        <v>1360</v>
      </c>
      <c r="H60" s="258">
        <f>H44-H52</f>
        <v>1870</v>
      </c>
      <c r="I60" s="259">
        <f>I44-I52</f>
        <v>2870</v>
      </c>
      <c r="J60" s="261"/>
    </row>
    <row r="61" spans="2:10" ht="23.25">
      <c r="B61" s="80"/>
      <c r="C61" s="81" t="s">
        <v>396</v>
      </c>
      <c r="D61" s="82">
        <v>1049</v>
      </c>
      <c r="E61" s="258"/>
      <c r="F61" s="258"/>
      <c r="G61" s="258"/>
      <c r="H61" s="258"/>
      <c r="I61" s="259"/>
      <c r="J61" s="261"/>
    </row>
    <row r="62" spans="2:10" ht="33">
      <c r="B62" s="83" t="s">
        <v>191</v>
      </c>
      <c r="C62" s="84" t="s">
        <v>397</v>
      </c>
      <c r="D62" s="85">
        <v>1050</v>
      </c>
      <c r="E62" s="258"/>
      <c r="F62" s="258"/>
      <c r="G62" s="258"/>
      <c r="H62" s="258"/>
      <c r="I62" s="259"/>
      <c r="J62" s="261"/>
    </row>
    <row r="63" spans="2:10" ht="33">
      <c r="B63" s="83" t="s">
        <v>192</v>
      </c>
      <c r="C63" s="84" t="s">
        <v>398</v>
      </c>
      <c r="D63" s="85">
        <v>1051</v>
      </c>
      <c r="E63" s="258"/>
      <c r="F63" s="258"/>
      <c r="G63" s="258"/>
      <c r="H63" s="258"/>
      <c r="I63" s="259"/>
      <c r="J63" s="261"/>
    </row>
    <row r="64" spans="2:12" ht="33">
      <c r="B64" s="83" t="s">
        <v>399</v>
      </c>
      <c r="C64" s="84" t="s">
        <v>400</v>
      </c>
      <c r="D64" s="85">
        <v>1052</v>
      </c>
      <c r="E64" s="258">
        <v>3000</v>
      </c>
      <c r="F64" s="258">
        <v>750</v>
      </c>
      <c r="G64" s="258">
        <v>76</v>
      </c>
      <c r="H64" s="258">
        <v>750</v>
      </c>
      <c r="I64" s="259">
        <v>1424</v>
      </c>
      <c r="J64" s="261"/>
      <c r="L64" s="225"/>
    </row>
    <row r="65" spans="2:12" ht="33">
      <c r="B65" s="83" t="s">
        <v>193</v>
      </c>
      <c r="C65" s="84" t="s">
        <v>401</v>
      </c>
      <c r="D65" s="85">
        <v>1053</v>
      </c>
      <c r="E65" s="258">
        <v>7400</v>
      </c>
      <c r="F65" s="258">
        <v>1850</v>
      </c>
      <c r="G65" s="258">
        <v>684</v>
      </c>
      <c r="H65" s="258">
        <v>2433</v>
      </c>
      <c r="I65" s="259">
        <v>2433</v>
      </c>
      <c r="J65" s="261"/>
      <c r="L65" s="225"/>
    </row>
    <row r="66" spans="2:12" ht="33">
      <c r="B66" s="80"/>
      <c r="C66" s="81" t="s">
        <v>402</v>
      </c>
      <c r="D66" s="82">
        <v>1054</v>
      </c>
      <c r="E66" s="258">
        <f>E42-E43+E60-E61+E62-E63+E64-E65</f>
        <v>10305</v>
      </c>
      <c r="F66" s="258"/>
      <c r="G66" s="258">
        <f>G42-G43+G60-G61+G62-G63+G64-G65</f>
        <v>885</v>
      </c>
      <c r="H66" s="258">
        <f>H42-H43+H60-H61+H62-H63+H64-H65</f>
        <v>644</v>
      </c>
      <c r="I66" s="258">
        <f>I42-I43+I60-I61+I62-I63+I64-I65</f>
        <v>6717</v>
      </c>
      <c r="J66" s="261"/>
      <c r="L66" s="126"/>
    </row>
    <row r="67" spans="2:12" ht="33">
      <c r="B67" s="80"/>
      <c r="C67" s="81" t="s">
        <v>403</v>
      </c>
      <c r="D67" s="82">
        <v>1055</v>
      </c>
      <c r="E67" s="258"/>
      <c r="F67" s="258">
        <f>F43-F42+F61-F60+F63-F62+F65-F64</f>
        <v>1418</v>
      </c>
      <c r="G67" s="258"/>
      <c r="H67" s="258"/>
      <c r="I67" s="259"/>
      <c r="J67" s="261"/>
      <c r="L67" s="126"/>
    </row>
    <row r="68" spans="2:12" ht="48.75">
      <c r="B68" s="80" t="s">
        <v>404</v>
      </c>
      <c r="C68" s="81" t="s">
        <v>405</v>
      </c>
      <c r="D68" s="82">
        <v>1056</v>
      </c>
      <c r="E68" s="258"/>
      <c r="F68" s="258"/>
      <c r="G68" s="258"/>
      <c r="H68" s="258"/>
      <c r="I68" s="259"/>
      <c r="J68" s="261"/>
      <c r="L68" s="126"/>
    </row>
    <row r="69" spans="2:12" ht="48.75">
      <c r="B69" s="83" t="s">
        <v>406</v>
      </c>
      <c r="C69" s="84" t="s">
        <v>407</v>
      </c>
      <c r="D69" s="85">
        <v>1057</v>
      </c>
      <c r="E69" s="258"/>
      <c r="F69" s="258"/>
      <c r="G69" s="258"/>
      <c r="H69" s="258"/>
      <c r="I69" s="259"/>
      <c r="J69" s="261"/>
      <c r="L69" s="126"/>
    </row>
    <row r="70" spans="2:10" ht="23.25">
      <c r="B70" s="80"/>
      <c r="C70" s="81" t="s">
        <v>408</v>
      </c>
      <c r="D70" s="82">
        <v>1058</v>
      </c>
      <c r="E70" s="258">
        <f>E66-E67+E68-E69</f>
        <v>10305</v>
      </c>
      <c r="F70" s="258"/>
      <c r="G70" s="258">
        <f>G66-G67+G68-G69</f>
        <v>885</v>
      </c>
      <c r="H70" s="258">
        <f>H66-H67+H68-H69</f>
        <v>644</v>
      </c>
      <c r="I70" s="259">
        <f>I66-I67+I68-I69</f>
        <v>6717</v>
      </c>
      <c r="J70" s="261"/>
    </row>
    <row r="71" spans="2:12" ht="23.25">
      <c r="B71" s="86"/>
      <c r="C71" s="87" t="s">
        <v>409</v>
      </c>
      <c r="D71" s="85">
        <v>1059</v>
      </c>
      <c r="E71" s="258"/>
      <c r="F71" s="258"/>
      <c r="G71" s="258"/>
      <c r="H71" s="258"/>
      <c r="I71" s="259"/>
      <c r="J71" s="261"/>
      <c r="L71" s="126"/>
    </row>
    <row r="72" spans="2:10" ht="23.25">
      <c r="B72" s="83"/>
      <c r="C72" s="87" t="s">
        <v>410</v>
      </c>
      <c r="D72" s="85"/>
      <c r="E72" s="258"/>
      <c r="F72" s="258"/>
      <c r="G72" s="258"/>
      <c r="H72" s="258"/>
      <c r="I72" s="259"/>
      <c r="J72" s="261"/>
    </row>
    <row r="73" spans="2:10" ht="23.25">
      <c r="B73" s="80">
        <v>721</v>
      </c>
      <c r="C73" s="88" t="s">
        <v>411</v>
      </c>
      <c r="D73" s="82">
        <v>1060</v>
      </c>
      <c r="E73" s="258"/>
      <c r="F73" s="258"/>
      <c r="G73" s="258"/>
      <c r="H73" s="258"/>
      <c r="I73" s="259"/>
      <c r="J73" s="261"/>
    </row>
    <row r="74" spans="2:10" ht="23.25">
      <c r="B74" s="83" t="s">
        <v>412</v>
      </c>
      <c r="C74" s="87" t="s">
        <v>413</v>
      </c>
      <c r="D74" s="85">
        <v>1061</v>
      </c>
      <c r="E74" s="258"/>
      <c r="F74" s="258"/>
      <c r="G74" s="258"/>
      <c r="H74" s="258"/>
      <c r="I74" s="259"/>
      <c r="J74" s="261"/>
    </row>
    <row r="75" spans="2:10" ht="23.25">
      <c r="B75" s="83" t="s">
        <v>412</v>
      </c>
      <c r="C75" s="87" t="s">
        <v>414</v>
      </c>
      <c r="D75" s="85">
        <v>1062</v>
      </c>
      <c r="E75" s="145"/>
      <c r="F75" s="258"/>
      <c r="G75" s="258"/>
      <c r="H75" s="258"/>
      <c r="I75" s="259"/>
      <c r="J75" s="261"/>
    </row>
    <row r="76" spans="2:10" ht="23.25">
      <c r="B76" s="83">
        <v>723</v>
      </c>
      <c r="C76" s="87" t="s">
        <v>415</v>
      </c>
      <c r="D76" s="85">
        <v>1063</v>
      </c>
      <c r="E76" s="145"/>
      <c r="F76" s="258"/>
      <c r="G76" s="258"/>
      <c r="H76" s="258"/>
      <c r="I76" s="259"/>
      <c r="J76" s="261"/>
    </row>
    <row r="77" spans="2:10" ht="23.25">
      <c r="B77" s="80"/>
      <c r="C77" s="88" t="s">
        <v>416</v>
      </c>
      <c r="D77" s="82">
        <v>1064</v>
      </c>
      <c r="E77" s="145"/>
      <c r="F77" s="258"/>
      <c r="G77" s="258"/>
      <c r="H77" s="258"/>
      <c r="I77" s="259"/>
      <c r="J77" s="261"/>
    </row>
    <row r="78" spans="2:10" ht="23.25">
      <c r="B78" s="86"/>
      <c r="C78" s="87" t="s">
        <v>417</v>
      </c>
      <c r="D78" s="85">
        <v>1065</v>
      </c>
      <c r="E78" s="145"/>
      <c r="F78" s="258"/>
      <c r="G78" s="258"/>
      <c r="H78" s="258"/>
      <c r="I78" s="259"/>
      <c r="J78" s="261"/>
    </row>
    <row r="79" spans="2:10" ht="23.25">
      <c r="B79" s="86"/>
      <c r="C79" s="87" t="s">
        <v>418</v>
      </c>
      <c r="D79" s="85">
        <v>1066</v>
      </c>
      <c r="E79" s="145"/>
      <c r="F79" s="258"/>
      <c r="G79" s="258"/>
      <c r="H79" s="258"/>
      <c r="I79" s="259"/>
      <c r="J79" s="261"/>
    </row>
    <row r="80" spans="2:10" ht="23.25">
      <c r="B80" s="86"/>
      <c r="C80" s="87" t="s">
        <v>419</v>
      </c>
      <c r="D80" s="85">
        <v>1067</v>
      </c>
      <c r="E80" s="145"/>
      <c r="F80" s="258"/>
      <c r="G80" s="258"/>
      <c r="H80" s="258"/>
      <c r="I80" s="259"/>
      <c r="J80" s="261"/>
    </row>
    <row r="81" spans="2:10" ht="23.25">
      <c r="B81" s="86"/>
      <c r="C81" s="87" t="s">
        <v>420</v>
      </c>
      <c r="D81" s="85"/>
      <c r="E81" s="145"/>
      <c r="F81" s="258"/>
      <c r="G81" s="258"/>
      <c r="H81" s="258"/>
      <c r="I81" s="259"/>
      <c r="J81" s="261"/>
    </row>
    <row r="82" spans="2:10" ht="23.25">
      <c r="B82" s="86"/>
      <c r="C82" s="87" t="s">
        <v>133</v>
      </c>
      <c r="D82" s="85">
        <v>1068</v>
      </c>
      <c r="E82" s="145"/>
      <c r="F82" s="258"/>
      <c r="G82" s="258"/>
      <c r="H82" s="258"/>
      <c r="I82" s="259"/>
      <c r="J82" s="261"/>
    </row>
    <row r="83" spans="2:10" ht="24" thickBot="1">
      <c r="B83" s="89"/>
      <c r="C83" s="90" t="s">
        <v>421</v>
      </c>
      <c r="D83" s="91">
        <v>1069</v>
      </c>
      <c r="E83" s="146"/>
      <c r="F83" s="262"/>
      <c r="G83" s="262"/>
      <c r="H83" s="262"/>
      <c r="I83" s="263"/>
      <c r="J83" s="261"/>
    </row>
    <row r="84" spans="5:9" ht="23.25">
      <c r="E84" s="120"/>
      <c r="F84" s="120"/>
      <c r="G84" s="120"/>
      <c r="H84" s="120"/>
      <c r="I84" s="120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0" fitToWidth="1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4:T31"/>
  <sheetViews>
    <sheetView zoomScale="75" zoomScaleNormal="75" zoomScalePageLayoutView="0" workbookViewId="0" topLeftCell="A7">
      <selection activeCell="N13" sqref="N13:N14"/>
    </sheetView>
  </sheetViews>
  <sheetFormatPr defaultColWidth="9.140625" defaultRowHeight="12.75"/>
  <cols>
    <col min="1" max="2" width="9.140625" style="16" customWidth="1"/>
    <col min="3" max="3" width="10.7109375" style="16" customWidth="1"/>
    <col min="4" max="4" width="44.00390625" style="16" customWidth="1"/>
    <col min="5" max="5" width="26.421875" style="16" bestFit="1" customWidth="1"/>
    <col min="6" max="6" width="21.8515625" style="16" customWidth="1"/>
    <col min="7" max="7" width="22.7109375" style="16" customWidth="1"/>
    <col min="8" max="8" width="22.28125" style="16" customWidth="1"/>
    <col min="9" max="9" width="21.421875" style="16" customWidth="1"/>
    <col min="10" max="12" width="21.8515625" style="16" customWidth="1"/>
    <col min="13" max="13" width="21.140625" style="16" customWidth="1"/>
    <col min="14" max="14" width="22.140625" style="16" customWidth="1"/>
    <col min="15" max="15" width="15.57421875" style="16" customWidth="1"/>
    <col min="16" max="16" width="14.140625" style="16" customWidth="1"/>
    <col min="17" max="17" width="15.140625" style="16" customWidth="1"/>
    <col min="18" max="18" width="13.8515625" style="16" customWidth="1"/>
    <col min="19" max="20" width="14.8515625" style="16" customWidth="1"/>
    <col min="21" max="21" width="15.140625" style="16" customWidth="1"/>
    <col min="22" max="22" width="13.140625" style="16" customWidth="1"/>
    <col min="23" max="23" width="7.421875" style="16" customWidth="1"/>
    <col min="24" max="24" width="22.57421875" style="16" customWidth="1"/>
    <col min="25" max="25" width="14.421875" style="16" customWidth="1"/>
    <col min="26" max="26" width="12.7109375" style="16" customWidth="1"/>
    <col min="27" max="16384" width="9.140625" style="16" customWidth="1"/>
  </cols>
  <sheetData>
    <row r="4" ht="15.75">
      <c r="N4" s="12" t="s">
        <v>147</v>
      </c>
    </row>
    <row r="5" ht="15.75">
      <c r="M5" s="17"/>
    </row>
    <row r="6" ht="15.75">
      <c r="M6" s="17"/>
    </row>
    <row r="7" spans="3:20" ht="38.25" customHeight="1">
      <c r="C7" s="367" t="s">
        <v>127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P7" s="19"/>
      <c r="Q7" s="19"/>
      <c r="R7" s="19"/>
      <c r="S7" s="19"/>
      <c r="T7" s="19"/>
    </row>
    <row r="8" spans="4:20" ht="15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9"/>
      <c r="Q8" s="19"/>
      <c r="R8" s="19"/>
      <c r="S8" s="19"/>
      <c r="T8" s="19"/>
    </row>
    <row r="9" ht="15.75">
      <c r="N9" s="20" t="s">
        <v>98</v>
      </c>
    </row>
    <row r="10" spans="3:20" ht="23.25" customHeight="1">
      <c r="C10" s="306" t="s">
        <v>99</v>
      </c>
      <c r="D10" s="368"/>
      <c r="E10" s="370" t="s">
        <v>294</v>
      </c>
      <c r="F10" s="371"/>
      <c r="G10" s="370" t="s">
        <v>708</v>
      </c>
      <c r="H10" s="371"/>
      <c r="I10" s="370" t="s">
        <v>709</v>
      </c>
      <c r="J10" s="371"/>
      <c r="K10" s="370" t="s">
        <v>710</v>
      </c>
      <c r="L10" s="371"/>
      <c r="M10" s="370" t="s">
        <v>711</v>
      </c>
      <c r="N10" s="371"/>
      <c r="P10" s="21"/>
      <c r="S10" s="21"/>
      <c r="T10" s="21"/>
    </row>
    <row r="11" spans="3:14" s="28" customFormat="1" ht="52.5" customHeight="1">
      <c r="C11" s="306"/>
      <c r="D11" s="369"/>
      <c r="E11" s="103" t="s">
        <v>295</v>
      </c>
      <c r="F11" s="103" t="s">
        <v>296</v>
      </c>
      <c r="G11" s="103" t="s">
        <v>295</v>
      </c>
      <c r="H11" s="103" t="s">
        <v>296</v>
      </c>
      <c r="I11" s="103" t="s">
        <v>295</v>
      </c>
      <c r="J11" s="103" t="s">
        <v>296</v>
      </c>
      <c r="K11" s="103" t="s">
        <v>295</v>
      </c>
      <c r="L11" s="103" t="s">
        <v>296</v>
      </c>
      <c r="M11" s="103" t="s">
        <v>295</v>
      </c>
      <c r="N11" s="103" t="s">
        <v>296</v>
      </c>
    </row>
    <row r="12" spans="3:14" ht="79.5" customHeight="1">
      <c r="C12" s="167" t="s">
        <v>134</v>
      </c>
      <c r="D12" s="168" t="s">
        <v>26</v>
      </c>
      <c r="E12" s="170">
        <v>68000000</v>
      </c>
      <c r="F12" s="170"/>
      <c r="G12" s="170">
        <v>72800000</v>
      </c>
      <c r="H12" s="170"/>
      <c r="I12" s="170">
        <v>72500000</v>
      </c>
      <c r="J12" s="170"/>
      <c r="K12" s="170">
        <v>71000000</v>
      </c>
      <c r="L12" s="170"/>
      <c r="M12" s="170">
        <v>67000000</v>
      </c>
      <c r="N12" s="170"/>
    </row>
    <row r="13" spans="3:14" ht="81.75" customHeight="1">
      <c r="C13" s="167" t="s">
        <v>135</v>
      </c>
      <c r="D13" s="168" t="s">
        <v>27</v>
      </c>
      <c r="E13" s="170">
        <v>32800000</v>
      </c>
      <c r="F13" s="170">
        <v>19500000</v>
      </c>
      <c r="G13" s="170">
        <v>38000000</v>
      </c>
      <c r="H13" s="170">
        <v>23245000</v>
      </c>
      <c r="I13" s="170">
        <v>30000000</v>
      </c>
      <c r="J13" s="170">
        <v>29410000</v>
      </c>
      <c r="K13" s="170">
        <v>32000000</v>
      </c>
      <c r="L13" s="170">
        <v>30800000</v>
      </c>
      <c r="M13" s="170">
        <v>35000000</v>
      </c>
      <c r="N13" s="170">
        <v>32969000</v>
      </c>
    </row>
    <row r="14" spans="3:14" ht="107.25" customHeight="1">
      <c r="C14" s="167" t="s">
        <v>136</v>
      </c>
      <c r="D14" s="168" t="s">
        <v>28</v>
      </c>
      <c r="E14" s="170">
        <v>4100000</v>
      </c>
      <c r="F14" s="170">
        <v>2500000</v>
      </c>
      <c r="G14" s="170">
        <v>3500000</v>
      </c>
      <c r="H14" s="170">
        <v>4000000</v>
      </c>
      <c r="I14" s="170">
        <v>3900000</v>
      </c>
      <c r="J14" s="170">
        <v>3800000</v>
      </c>
      <c r="K14" s="170">
        <v>3600000</v>
      </c>
      <c r="L14" s="170">
        <v>2200000</v>
      </c>
      <c r="M14" s="170">
        <v>3500000</v>
      </c>
      <c r="N14" s="170">
        <v>2300000</v>
      </c>
    </row>
    <row r="15" spans="3:14" ht="105.75" customHeight="1">
      <c r="C15" s="167" t="s">
        <v>137</v>
      </c>
      <c r="D15" s="168" t="s">
        <v>29</v>
      </c>
      <c r="E15" s="170">
        <v>332000</v>
      </c>
      <c r="F15" s="170"/>
      <c r="G15" s="170">
        <v>1326000</v>
      </c>
      <c r="H15" s="170"/>
      <c r="I15" s="170">
        <v>1226000</v>
      </c>
      <c r="J15" s="170"/>
      <c r="K15" s="170">
        <v>1826000</v>
      </c>
      <c r="L15" s="170"/>
      <c r="M15" s="170">
        <v>1226000</v>
      </c>
      <c r="N15" s="170"/>
    </row>
    <row r="16" spans="3:14" ht="114" customHeight="1">
      <c r="C16" s="167" t="s">
        <v>138</v>
      </c>
      <c r="D16" s="168" t="s">
        <v>660</v>
      </c>
      <c r="E16" s="170">
        <v>6923000</v>
      </c>
      <c r="F16" s="170"/>
      <c r="G16" s="170">
        <v>8500000</v>
      </c>
      <c r="H16" s="170"/>
      <c r="I16" s="170">
        <v>8500000</v>
      </c>
      <c r="J16" s="170"/>
      <c r="K16" s="170">
        <v>8000000</v>
      </c>
      <c r="L16" s="170"/>
      <c r="M16" s="170">
        <v>6900000</v>
      </c>
      <c r="N16" s="170"/>
    </row>
    <row r="17" spans="3:14" ht="84" customHeight="1">
      <c r="C17" s="167" t="s">
        <v>139</v>
      </c>
      <c r="D17" s="168" t="s">
        <v>30</v>
      </c>
      <c r="E17" s="170">
        <v>18174000</v>
      </c>
      <c r="F17" s="170"/>
      <c r="G17" s="170">
        <v>17974000</v>
      </c>
      <c r="H17" s="170"/>
      <c r="I17" s="170">
        <v>18174000</v>
      </c>
      <c r="J17" s="170"/>
      <c r="K17" s="170">
        <v>17474000</v>
      </c>
      <c r="L17" s="170"/>
      <c r="M17" s="170">
        <v>17174000</v>
      </c>
      <c r="N17" s="170"/>
    </row>
    <row r="18" spans="3:14" ht="103.5" customHeight="1">
      <c r="C18" s="167"/>
      <c r="D18" s="169" t="s">
        <v>24</v>
      </c>
      <c r="E18" s="171">
        <f>SUM(E12:E17)</f>
        <v>130329000</v>
      </c>
      <c r="F18" s="171">
        <f aca="true" t="shared" si="0" ref="F18:N18">SUM(F12:F17)</f>
        <v>22000000</v>
      </c>
      <c r="G18" s="171">
        <f t="shared" si="0"/>
        <v>142100000</v>
      </c>
      <c r="H18" s="171">
        <f t="shared" si="0"/>
        <v>27245000</v>
      </c>
      <c r="I18" s="171">
        <f t="shared" si="0"/>
        <v>134300000</v>
      </c>
      <c r="J18" s="171">
        <f t="shared" si="0"/>
        <v>33210000</v>
      </c>
      <c r="K18" s="171">
        <f t="shared" si="0"/>
        <v>133900000</v>
      </c>
      <c r="L18" s="171">
        <f t="shared" si="0"/>
        <v>33000000</v>
      </c>
      <c r="M18" s="172">
        <f t="shared" si="0"/>
        <v>130800000</v>
      </c>
      <c r="N18" s="172">
        <f t="shared" si="0"/>
        <v>35269000</v>
      </c>
    </row>
    <row r="23" spans="14:16" ht="15.75">
      <c r="N23" s="21"/>
      <c r="O23" s="21"/>
      <c r="P23" s="21"/>
    </row>
    <row r="31" spans="14:16" ht="15.75">
      <c r="N31" s="21"/>
      <c r="O31" s="21"/>
      <c r="P31" s="21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5" right="0.75" top="1" bottom="1" header="0.5" footer="0.5"/>
  <pageSetup fitToHeight="0" fitToWidth="1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92"/>
  <sheetViews>
    <sheetView tabSelected="1" zoomScalePageLayoutView="0" workbookViewId="0" topLeftCell="A23">
      <selection activeCell="E50" sqref="E50"/>
    </sheetView>
  </sheetViews>
  <sheetFormatPr defaultColWidth="9.140625" defaultRowHeight="12.75"/>
  <cols>
    <col min="1" max="1" width="6.57421875" style="0" customWidth="1"/>
    <col min="2" max="2" width="64.28125" style="0" customWidth="1"/>
    <col min="3" max="17" width="13.7109375" style="0" customWidth="1"/>
  </cols>
  <sheetData>
    <row r="1" spans="7:12" s="229" customFormat="1" ht="15">
      <c r="G1" s="230" t="s">
        <v>715</v>
      </c>
      <c r="L1" s="230"/>
    </row>
    <row r="2" spans="1:12" s="229" customFormat="1" ht="15.75" customHeight="1">
      <c r="A2" s="374" t="s">
        <v>716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7" s="229" customFormat="1" ht="15.75" thickBot="1">
      <c r="A3" s="231"/>
      <c r="B3" s="231"/>
      <c r="C3" s="231"/>
      <c r="D3" s="231"/>
      <c r="E3" s="231"/>
      <c r="F3" s="231"/>
      <c r="G3" s="232" t="s">
        <v>717</v>
      </c>
    </row>
    <row r="4" spans="1:10" s="229" customFormat="1" ht="85.5" customHeight="1" thickBot="1">
      <c r="A4" s="281" t="s">
        <v>3</v>
      </c>
      <c r="B4" s="233" t="s">
        <v>718</v>
      </c>
      <c r="C4" s="234" t="s">
        <v>719</v>
      </c>
      <c r="D4" s="233" t="s">
        <v>720</v>
      </c>
      <c r="E4" s="234" t="s">
        <v>721</v>
      </c>
      <c r="F4" s="234" t="s">
        <v>316</v>
      </c>
      <c r="G4" s="234" t="s">
        <v>722</v>
      </c>
      <c r="I4" s="235"/>
      <c r="J4" s="235"/>
    </row>
    <row r="5" spans="1:10" s="229" customFormat="1" ht="15">
      <c r="A5" s="282">
        <v>1</v>
      </c>
      <c r="B5" s="277" t="s">
        <v>723</v>
      </c>
      <c r="C5" s="278">
        <v>1</v>
      </c>
      <c r="D5" s="279">
        <v>2015</v>
      </c>
      <c r="E5" s="279">
        <v>2016</v>
      </c>
      <c r="F5" s="280">
        <v>60</v>
      </c>
      <c r="G5" s="283">
        <v>260</v>
      </c>
      <c r="H5" s="236"/>
      <c r="I5" s="236"/>
      <c r="J5" s="236"/>
    </row>
    <row r="6" spans="1:10" s="229" customFormat="1" ht="15">
      <c r="A6" s="284">
        <v>2</v>
      </c>
      <c r="B6" s="274" t="s">
        <v>724</v>
      </c>
      <c r="C6" s="245" t="s">
        <v>725</v>
      </c>
      <c r="D6" s="246">
        <v>2015</v>
      </c>
      <c r="E6" s="246">
        <v>2016</v>
      </c>
      <c r="F6" s="247">
        <v>200</v>
      </c>
      <c r="G6" s="249">
        <v>350</v>
      </c>
      <c r="H6" s="236"/>
      <c r="I6" s="236"/>
      <c r="J6" s="236"/>
    </row>
    <row r="7" spans="1:10" s="229" customFormat="1" ht="15">
      <c r="A7" s="284">
        <v>3</v>
      </c>
      <c r="B7" s="274" t="s">
        <v>726</v>
      </c>
      <c r="C7" s="245" t="s">
        <v>725</v>
      </c>
      <c r="D7" s="246">
        <v>2015</v>
      </c>
      <c r="E7" s="246">
        <v>2016</v>
      </c>
      <c r="F7" s="247">
        <v>850</v>
      </c>
      <c r="G7" s="249">
        <v>1340</v>
      </c>
      <c r="H7" s="236"/>
      <c r="I7" s="236"/>
      <c r="J7" s="236"/>
    </row>
    <row r="8" spans="1:10" s="229" customFormat="1" ht="15">
      <c r="A8" s="284">
        <v>4</v>
      </c>
      <c r="B8" s="274" t="s">
        <v>727</v>
      </c>
      <c r="C8" s="245">
        <v>1</v>
      </c>
      <c r="D8" s="246">
        <v>2015</v>
      </c>
      <c r="E8" s="246">
        <v>2016</v>
      </c>
      <c r="F8" s="247">
        <v>1500</v>
      </c>
      <c r="G8" s="249">
        <v>1838</v>
      </c>
      <c r="H8" s="236"/>
      <c r="I8" s="236"/>
      <c r="J8" s="236"/>
    </row>
    <row r="9" spans="1:10" s="229" customFormat="1" ht="15">
      <c r="A9" s="284">
        <v>5</v>
      </c>
      <c r="B9" s="274" t="s">
        <v>728</v>
      </c>
      <c r="C9" s="245">
        <v>1</v>
      </c>
      <c r="D9" s="246">
        <v>2016</v>
      </c>
      <c r="E9" s="246">
        <v>2016</v>
      </c>
      <c r="F9" s="247">
        <v>0</v>
      </c>
      <c r="G9" s="249">
        <v>0</v>
      </c>
      <c r="H9" s="236"/>
      <c r="I9" s="236"/>
      <c r="J9" s="236"/>
    </row>
    <row r="10" spans="1:10" s="229" customFormat="1" ht="15">
      <c r="A10" s="284">
        <v>6</v>
      </c>
      <c r="B10" s="244" t="s">
        <v>729</v>
      </c>
      <c r="C10" s="245">
        <v>1</v>
      </c>
      <c r="D10" s="246">
        <v>2016</v>
      </c>
      <c r="E10" s="246">
        <v>2016</v>
      </c>
      <c r="F10" s="247">
        <v>320</v>
      </c>
      <c r="G10" s="249">
        <v>320</v>
      </c>
      <c r="H10" s="236"/>
      <c r="I10" s="236"/>
      <c r="J10" s="236"/>
    </row>
    <row r="11" spans="1:14" s="229" customFormat="1" ht="15">
      <c r="A11" s="284">
        <v>7</v>
      </c>
      <c r="B11" s="244" t="s">
        <v>730</v>
      </c>
      <c r="C11" s="245">
        <v>1</v>
      </c>
      <c r="D11" s="246">
        <v>2016</v>
      </c>
      <c r="E11" s="246">
        <v>2016</v>
      </c>
      <c r="F11" s="247">
        <v>1500</v>
      </c>
      <c r="G11" s="249">
        <v>1500</v>
      </c>
      <c r="H11" s="236"/>
      <c r="I11" s="236"/>
      <c r="J11" s="236"/>
      <c r="N11" s="237"/>
    </row>
    <row r="12" spans="1:14" s="229" customFormat="1" ht="15">
      <c r="A12" s="284">
        <v>8</v>
      </c>
      <c r="B12" s="244" t="s">
        <v>731</v>
      </c>
      <c r="C12" s="245">
        <v>4</v>
      </c>
      <c r="D12" s="246">
        <v>2016</v>
      </c>
      <c r="E12" s="246">
        <v>2016</v>
      </c>
      <c r="F12" s="247">
        <v>2450</v>
      </c>
      <c r="G12" s="249">
        <v>2450</v>
      </c>
      <c r="H12" s="236"/>
      <c r="I12" s="236"/>
      <c r="J12" s="236"/>
      <c r="N12" s="237"/>
    </row>
    <row r="13" spans="1:14" s="229" customFormat="1" ht="15">
      <c r="A13" s="248">
        <v>9</v>
      </c>
      <c r="B13" s="244" t="s">
        <v>732</v>
      </c>
      <c r="C13" s="245">
        <v>1</v>
      </c>
      <c r="D13" s="246">
        <v>2016</v>
      </c>
      <c r="E13" s="246">
        <v>2016</v>
      </c>
      <c r="F13" s="247">
        <v>30</v>
      </c>
      <c r="G13" s="249">
        <v>30</v>
      </c>
      <c r="H13" s="236"/>
      <c r="I13" s="236"/>
      <c r="J13" s="236"/>
      <c r="N13" s="237"/>
    </row>
    <row r="14" spans="1:14" s="229" customFormat="1" ht="15">
      <c r="A14" s="248">
        <v>10</v>
      </c>
      <c r="B14" s="244" t="s">
        <v>733</v>
      </c>
      <c r="C14" s="245">
        <v>1</v>
      </c>
      <c r="D14" s="246">
        <v>2016</v>
      </c>
      <c r="E14" s="246">
        <v>2016</v>
      </c>
      <c r="F14" s="247">
        <v>38</v>
      </c>
      <c r="G14" s="249">
        <v>38</v>
      </c>
      <c r="H14" s="236"/>
      <c r="I14" s="236"/>
      <c r="J14" s="236"/>
      <c r="N14" s="237"/>
    </row>
    <row r="15" spans="1:14" s="229" customFormat="1" ht="15">
      <c r="A15" s="248">
        <v>11</v>
      </c>
      <c r="B15" s="244" t="s">
        <v>734</v>
      </c>
      <c r="C15" s="245">
        <v>1</v>
      </c>
      <c r="D15" s="246">
        <v>2016</v>
      </c>
      <c r="E15" s="246">
        <v>2016</v>
      </c>
      <c r="F15" s="247">
        <v>26</v>
      </c>
      <c r="G15" s="249">
        <v>26</v>
      </c>
      <c r="H15" s="236"/>
      <c r="I15" s="236"/>
      <c r="J15" s="236"/>
      <c r="N15" s="237"/>
    </row>
    <row r="16" spans="1:14" s="229" customFormat="1" ht="15">
      <c r="A16" s="248">
        <v>12</v>
      </c>
      <c r="B16" s="244" t="s">
        <v>735</v>
      </c>
      <c r="C16" s="245">
        <v>1</v>
      </c>
      <c r="D16" s="246">
        <v>2016</v>
      </c>
      <c r="E16" s="246">
        <v>2016</v>
      </c>
      <c r="F16" s="247">
        <v>113</v>
      </c>
      <c r="G16" s="249">
        <v>113</v>
      </c>
      <c r="H16" s="236"/>
      <c r="I16" s="236"/>
      <c r="J16" s="236"/>
      <c r="N16" s="237"/>
    </row>
    <row r="17" spans="1:14" s="229" customFormat="1" ht="15">
      <c r="A17" s="248">
        <v>13</v>
      </c>
      <c r="B17" s="244" t="s">
        <v>736</v>
      </c>
      <c r="C17" s="245">
        <v>1</v>
      </c>
      <c r="D17" s="246">
        <v>2016</v>
      </c>
      <c r="E17" s="246">
        <v>2016</v>
      </c>
      <c r="F17" s="247">
        <v>90</v>
      </c>
      <c r="G17" s="249">
        <v>90</v>
      </c>
      <c r="H17" s="236"/>
      <c r="I17" s="236"/>
      <c r="J17" s="236"/>
      <c r="N17" s="237"/>
    </row>
    <row r="18" spans="1:14" s="229" customFormat="1" ht="15">
      <c r="A18" s="248">
        <v>14</v>
      </c>
      <c r="B18" s="244" t="s">
        <v>737</v>
      </c>
      <c r="C18" s="245">
        <v>1</v>
      </c>
      <c r="D18" s="246">
        <v>2016</v>
      </c>
      <c r="E18" s="246">
        <v>2016</v>
      </c>
      <c r="F18" s="247">
        <v>0</v>
      </c>
      <c r="G18" s="249">
        <v>0</v>
      </c>
      <c r="H18" s="236"/>
      <c r="I18" s="236"/>
      <c r="J18" s="236"/>
      <c r="N18" s="237"/>
    </row>
    <row r="19" spans="1:14" s="229" customFormat="1" ht="15">
      <c r="A19" s="248">
        <v>15</v>
      </c>
      <c r="B19" s="244" t="s">
        <v>738</v>
      </c>
      <c r="C19" s="245" t="s">
        <v>725</v>
      </c>
      <c r="D19" s="246">
        <v>2016</v>
      </c>
      <c r="E19" s="246">
        <v>2016</v>
      </c>
      <c r="F19" s="247">
        <v>4200</v>
      </c>
      <c r="G19" s="249">
        <v>4200</v>
      </c>
      <c r="H19" s="236"/>
      <c r="I19" s="236"/>
      <c r="J19" s="236"/>
      <c r="N19" s="237"/>
    </row>
    <row r="20" spans="1:14" s="229" customFormat="1" ht="27" customHeight="1">
      <c r="A20" s="248">
        <v>16</v>
      </c>
      <c r="B20" s="275" t="s">
        <v>739</v>
      </c>
      <c r="C20" s="245">
        <v>1</v>
      </c>
      <c r="D20" s="246">
        <v>2016</v>
      </c>
      <c r="E20" s="246">
        <v>2016</v>
      </c>
      <c r="F20" s="247">
        <v>6500</v>
      </c>
      <c r="G20" s="249">
        <v>6500</v>
      </c>
      <c r="H20" s="236"/>
      <c r="I20" s="236"/>
      <c r="J20" s="236"/>
      <c r="N20" s="237"/>
    </row>
    <row r="21" spans="1:14" s="229" customFormat="1" ht="15">
      <c r="A21" s="248">
        <v>17</v>
      </c>
      <c r="B21" s="275" t="s">
        <v>740</v>
      </c>
      <c r="C21" s="245">
        <v>1</v>
      </c>
      <c r="D21" s="246">
        <v>2016</v>
      </c>
      <c r="E21" s="246">
        <v>2016</v>
      </c>
      <c r="F21" s="247">
        <v>87</v>
      </c>
      <c r="G21" s="249">
        <v>87</v>
      </c>
      <c r="H21" s="236"/>
      <c r="I21" s="236"/>
      <c r="J21" s="236"/>
      <c r="N21" s="237"/>
    </row>
    <row r="22" spans="1:14" s="229" customFormat="1" ht="15">
      <c r="A22" s="248">
        <v>18</v>
      </c>
      <c r="B22" s="276" t="s">
        <v>741</v>
      </c>
      <c r="C22" s="245">
        <v>1</v>
      </c>
      <c r="D22" s="246">
        <v>2016</v>
      </c>
      <c r="E22" s="246">
        <v>2016</v>
      </c>
      <c r="F22" s="247">
        <v>200</v>
      </c>
      <c r="G22" s="249">
        <v>200</v>
      </c>
      <c r="H22" s="236"/>
      <c r="I22" s="236"/>
      <c r="J22" s="236"/>
      <c r="N22" s="237"/>
    </row>
    <row r="23" spans="1:14" s="229" customFormat="1" ht="15">
      <c r="A23" s="248">
        <v>19</v>
      </c>
      <c r="B23" s="276" t="s">
        <v>742</v>
      </c>
      <c r="C23" s="245">
        <v>1</v>
      </c>
      <c r="D23" s="246">
        <v>2016</v>
      </c>
      <c r="E23" s="246">
        <v>2016</v>
      </c>
      <c r="F23" s="247">
        <v>34</v>
      </c>
      <c r="G23" s="249">
        <v>34</v>
      </c>
      <c r="H23" s="236"/>
      <c r="I23" s="236"/>
      <c r="J23" s="236"/>
      <c r="N23" s="237"/>
    </row>
    <row r="24" spans="1:14" s="229" customFormat="1" ht="15">
      <c r="A24" s="248">
        <v>20</v>
      </c>
      <c r="B24" s="276" t="s">
        <v>743</v>
      </c>
      <c r="C24" s="245">
        <v>1</v>
      </c>
      <c r="D24" s="246">
        <v>2016</v>
      </c>
      <c r="E24" s="246">
        <v>2016</v>
      </c>
      <c r="F24" s="247">
        <v>148</v>
      </c>
      <c r="G24" s="249">
        <v>148</v>
      </c>
      <c r="H24" s="236"/>
      <c r="I24" s="236"/>
      <c r="J24" s="236"/>
      <c r="N24" s="237"/>
    </row>
    <row r="25" spans="1:14" s="229" customFormat="1" ht="15">
      <c r="A25" s="248">
        <v>21</v>
      </c>
      <c r="B25" s="276" t="s">
        <v>744</v>
      </c>
      <c r="C25" s="245">
        <v>1</v>
      </c>
      <c r="D25" s="246">
        <v>2016</v>
      </c>
      <c r="E25" s="246">
        <v>2016</v>
      </c>
      <c r="F25" s="247">
        <v>80</v>
      </c>
      <c r="G25" s="249">
        <v>80</v>
      </c>
      <c r="H25" s="236"/>
      <c r="I25" s="236"/>
      <c r="J25" s="236"/>
      <c r="N25" s="237"/>
    </row>
    <row r="26" spans="1:10" s="229" customFormat="1" ht="15">
      <c r="A26" s="248">
        <v>22</v>
      </c>
      <c r="B26" s="276" t="s">
        <v>745</v>
      </c>
      <c r="C26" s="245">
        <v>1</v>
      </c>
      <c r="D26" s="246">
        <v>2016</v>
      </c>
      <c r="E26" s="246">
        <v>2016</v>
      </c>
      <c r="F26" s="247">
        <v>0</v>
      </c>
      <c r="G26" s="249">
        <v>0</v>
      </c>
      <c r="H26" s="236"/>
      <c r="I26" s="236"/>
      <c r="J26" s="236"/>
    </row>
    <row r="27" spans="1:10" s="229" customFormat="1" ht="15">
      <c r="A27" s="248">
        <v>23</v>
      </c>
      <c r="B27" s="276" t="s">
        <v>746</v>
      </c>
      <c r="C27" s="245">
        <v>1</v>
      </c>
      <c r="D27" s="246">
        <v>2016</v>
      </c>
      <c r="E27" s="246">
        <v>2016</v>
      </c>
      <c r="F27" s="247">
        <v>150</v>
      </c>
      <c r="G27" s="249">
        <v>150</v>
      </c>
      <c r="H27" s="236"/>
      <c r="I27" s="236"/>
      <c r="J27" s="236"/>
    </row>
    <row r="28" spans="1:10" s="229" customFormat="1" ht="15">
      <c r="A28" s="248">
        <v>24</v>
      </c>
      <c r="B28" s="276" t="s">
        <v>747</v>
      </c>
      <c r="C28" s="245">
        <v>1</v>
      </c>
      <c r="D28" s="246">
        <v>2016</v>
      </c>
      <c r="E28" s="246">
        <v>2016</v>
      </c>
      <c r="F28" s="247">
        <v>9000</v>
      </c>
      <c r="G28" s="249">
        <v>9000</v>
      </c>
      <c r="H28" s="236"/>
      <c r="I28" s="236"/>
      <c r="J28" s="236"/>
    </row>
    <row r="29" spans="1:10" s="229" customFormat="1" ht="15">
      <c r="A29" s="248">
        <v>25</v>
      </c>
      <c r="B29" s="274" t="s">
        <v>748</v>
      </c>
      <c r="C29" s="245">
        <v>1</v>
      </c>
      <c r="D29" s="246">
        <v>2016</v>
      </c>
      <c r="E29" s="246">
        <v>2016</v>
      </c>
      <c r="F29" s="247">
        <v>400</v>
      </c>
      <c r="G29" s="249">
        <v>400</v>
      </c>
      <c r="H29" s="236"/>
      <c r="I29" s="236"/>
      <c r="J29" s="236"/>
    </row>
    <row r="30" spans="1:10" s="229" customFormat="1" ht="15">
      <c r="A30" s="248">
        <v>26</v>
      </c>
      <c r="B30" s="274" t="s">
        <v>749</v>
      </c>
      <c r="C30" s="245">
        <v>1</v>
      </c>
      <c r="D30" s="246">
        <v>2016</v>
      </c>
      <c r="E30" s="246">
        <v>2016</v>
      </c>
      <c r="F30" s="247">
        <v>450</v>
      </c>
      <c r="G30" s="249">
        <v>450</v>
      </c>
      <c r="H30" s="236"/>
      <c r="I30" s="236"/>
      <c r="J30" s="236"/>
    </row>
    <row r="31" spans="1:10" s="229" customFormat="1" ht="15">
      <c r="A31" s="248">
        <v>27</v>
      </c>
      <c r="B31" s="274" t="s">
        <v>750</v>
      </c>
      <c r="C31" s="245">
        <v>1</v>
      </c>
      <c r="D31" s="246">
        <v>2016</v>
      </c>
      <c r="E31" s="246">
        <v>2016</v>
      </c>
      <c r="F31" s="247">
        <v>410</v>
      </c>
      <c r="G31" s="249">
        <v>410</v>
      </c>
      <c r="H31" s="236"/>
      <c r="I31" s="236"/>
      <c r="J31" s="236"/>
    </row>
    <row r="32" spans="1:10" s="229" customFormat="1" ht="15">
      <c r="A32" s="248">
        <v>28</v>
      </c>
      <c r="B32" s="274" t="s">
        <v>751</v>
      </c>
      <c r="C32" s="245">
        <v>1</v>
      </c>
      <c r="D32" s="246">
        <v>2016</v>
      </c>
      <c r="E32" s="246">
        <v>2016</v>
      </c>
      <c r="F32" s="247">
        <v>1500</v>
      </c>
      <c r="G32" s="249">
        <v>1500</v>
      </c>
      <c r="H32" s="236"/>
      <c r="I32" s="236"/>
      <c r="J32" s="236"/>
    </row>
    <row r="33" spans="1:10" s="229" customFormat="1" ht="15">
      <c r="A33" s="248">
        <v>29</v>
      </c>
      <c r="B33" s="274" t="s">
        <v>752</v>
      </c>
      <c r="C33" s="245">
        <v>1</v>
      </c>
      <c r="D33" s="246">
        <v>2016</v>
      </c>
      <c r="E33" s="246">
        <v>2016</v>
      </c>
      <c r="F33" s="247">
        <v>0</v>
      </c>
      <c r="G33" s="249">
        <v>0</v>
      </c>
      <c r="H33" s="236"/>
      <c r="I33" s="236"/>
      <c r="J33" s="236"/>
    </row>
    <row r="34" spans="1:10" s="229" customFormat="1" ht="15">
      <c r="A34" s="248">
        <v>30</v>
      </c>
      <c r="B34" s="274" t="s">
        <v>753</v>
      </c>
      <c r="C34" s="245">
        <v>1</v>
      </c>
      <c r="D34" s="246">
        <v>2016</v>
      </c>
      <c r="E34" s="246">
        <v>2016</v>
      </c>
      <c r="F34" s="247">
        <v>2500</v>
      </c>
      <c r="G34" s="249">
        <v>2500</v>
      </c>
      <c r="H34" s="236"/>
      <c r="I34" s="236"/>
      <c r="J34" s="236"/>
    </row>
    <row r="35" spans="1:10" s="229" customFormat="1" ht="15">
      <c r="A35" s="248">
        <v>31</v>
      </c>
      <c r="B35" s="244" t="s">
        <v>754</v>
      </c>
      <c r="C35" s="245">
        <v>1</v>
      </c>
      <c r="D35" s="246">
        <v>2016</v>
      </c>
      <c r="E35" s="246">
        <v>2016</v>
      </c>
      <c r="F35" s="247">
        <v>4900</v>
      </c>
      <c r="G35" s="249">
        <v>4900</v>
      </c>
      <c r="H35" s="236"/>
      <c r="I35" s="236"/>
      <c r="J35" s="236"/>
    </row>
    <row r="36" spans="1:10" s="229" customFormat="1" ht="15">
      <c r="A36" s="248">
        <v>32</v>
      </c>
      <c r="B36" s="244" t="s">
        <v>755</v>
      </c>
      <c r="C36" s="245">
        <v>1</v>
      </c>
      <c r="D36" s="246">
        <v>2016</v>
      </c>
      <c r="E36" s="246">
        <v>2016</v>
      </c>
      <c r="F36" s="247">
        <v>499</v>
      </c>
      <c r="G36" s="249">
        <v>499</v>
      </c>
      <c r="H36" s="236"/>
      <c r="I36" s="236"/>
      <c r="J36" s="236"/>
    </row>
    <row r="37" spans="1:10" s="229" customFormat="1" ht="15">
      <c r="A37" s="248">
        <v>33</v>
      </c>
      <c r="B37" s="244" t="s">
        <v>756</v>
      </c>
      <c r="C37" s="245">
        <v>1</v>
      </c>
      <c r="D37" s="246">
        <v>2016</v>
      </c>
      <c r="E37" s="246">
        <v>2016</v>
      </c>
      <c r="F37" s="247">
        <v>227</v>
      </c>
      <c r="G37" s="249">
        <v>227</v>
      </c>
      <c r="H37" s="236"/>
      <c r="I37" s="236"/>
      <c r="J37" s="236"/>
    </row>
    <row r="38" spans="1:10" s="229" customFormat="1" ht="15">
      <c r="A38" s="250">
        <v>34</v>
      </c>
      <c r="B38" s="239" t="s">
        <v>757</v>
      </c>
      <c r="C38" s="267">
        <v>1</v>
      </c>
      <c r="D38" s="267">
        <v>2016</v>
      </c>
      <c r="E38" s="268">
        <v>2016</v>
      </c>
      <c r="F38" s="264">
        <v>499</v>
      </c>
      <c r="G38" s="269">
        <v>499</v>
      </c>
      <c r="H38" s="236"/>
      <c r="I38" s="236"/>
      <c r="J38" s="236"/>
    </row>
    <row r="39" spans="1:10" s="229" customFormat="1" ht="15">
      <c r="A39" s="250">
        <v>35</v>
      </c>
      <c r="B39" s="239" t="s">
        <v>766</v>
      </c>
      <c r="C39" s="267">
        <v>1</v>
      </c>
      <c r="D39" s="267">
        <v>2016</v>
      </c>
      <c r="E39" s="268">
        <v>2016</v>
      </c>
      <c r="F39" s="264">
        <v>490</v>
      </c>
      <c r="G39" s="269">
        <v>490</v>
      </c>
      <c r="H39" s="236"/>
      <c r="I39" s="236"/>
      <c r="J39" s="236"/>
    </row>
    <row r="40" spans="1:10" s="229" customFormat="1" ht="15">
      <c r="A40" s="250">
        <v>36</v>
      </c>
      <c r="B40" s="239" t="s">
        <v>767</v>
      </c>
      <c r="C40" s="267">
        <v>1</v>
      </c>
      <c r="D40" s="267">
        <v>2016</v>
      </c>
      <c r="E40" s="268">
        <v>2016</v>
      </c>
      <c r="F40" s="264">
        <v>350</v>
      </c>
      <c r="G40" s="269">
        <v>350</v>
      </c>
      <c r="H40" s="236"/>
      <c r="I40" s="236"/>
      <c r="J40" s="236"/>
    </row>
    <row r="41" spans="1:10" s="229" customFormat="1" ht="15">
      <c r="A41" s="250">
        <v>37</v>
      </c>
      <c r="B41" s="239" t="s">
        <v>768</v>
      </c>
      <c r="C41" s="267">
        <v>1</v>
      </c>
      <c r="D41" s="267">
        <v>2016</v>
      </c>
      <c r="E41" s="268">
        <v>2016</v>
      </c>
      <c r="F41" s="264">
        <v>490</v>
      </c>
      <c r="G41" s="269">
        <v>490</v>
      </c>
      <c r="H41" s="236"/>
      <c r="I41" s="236"/>
      <c r="J41" s="236"/>
    </row>
    <row r="42" spans="1:10" s="229" customFormat="1" ht="15">
      <c r="A42" s="250">
        <v>38</v>
      </c>
      <c r="B42" s="239" t="s">
        <v>769</v>
      </c>
      <c r="C42" s="267">
        <v>1</v>
      </c>
      <c r="D42" s="267">
        <v>2016</v>
      </c>
      <c r="E42" s="268">
        <v>2016</v>
      </c>
      <c r="F42" s="264">
        <v>360</v>
      </c>
      <c r="G42" s="269">
        <v>360</v>
      </c>
      <c r="H42" s="236"/>
      <c r="I42" s="236"/>
      <c r="J42" s="236"/>
    </row>
    <row r="43" spans="1:10" s="229" customFormat="1" ht="15">
      <c r="A43" s="250">
        <v>39</v>
      </c>
      <c r="B43" s="239" t="s">
        <v>770</v>
      </c>
      <c r="C43" s="267">
        <v>1</v>
      </c>
      <c r="D43" s="267">
        <v>2016</v>
      </c>
      <c r="E43" s="268">
        <v>2016</v>
      </c>
      <c r="F43" s="264">
        <v>340</v>
      </c>
      <c r="G43" s="269">
        <v>340</v>
      </c>
      <c r="H43" s="236"/>
      <c r="I43" s="236"/>
      <c r="J43" s="236"/>
    </row>
    <row r="44" spans="1:10" s="229" customFormat="1" ht="15">
      <c r="A44" s="250">
        <v>40</v>
      </c>
      <c r="B44" s="239" t="s">
        <v>771</v>
      </c>
      <c r="C44" s="267">
        <v>1</v>
      </c>
      <c r="D44" s="267">
        <v>2016</v>
      </c>
      <c r="E44" s="268">
        <v>2016</v>
      </c>
      <c r="F44" s="264">
        <v>400</v>
      </c>
      <c r="G44" s="269">
        <v>400</v>
      </c>
      <c r="H44" s="236"/>
      <c r="I44" s="236"/>
      <c r="J44" s="236"/>
    </row>
    <row r="45" spans="1:10" s="229" customFormat="1" ht="15.75" thickBot="1">
      <c r="A45" s="375" t="s">
        <v>701</v>
      </c>
      <c r="B45" s="376"/>
      <c r="C45" s="270"/>
      <c r="D45" s="270"/>
      <c r="E45" s="271"/>
      <c r="F45" s="272">
        <f>SUM(F5:F44)</f>
        <v>41391</v>
      </c>
      <c r="G45" s="273">
        <f>SUM(G5:G44)</f>
        <v>42569</v>
      </c>
      <c r="H45" s="238"/>
      <c r="I45" s="238"/>
      <c r="J45" s="238"/>
    </row>
    <row r="46" spans="1:10" s="229" customFormat="1" ht="15">
      <c r="A46" s="236"/>
      <c r="B46" s="236"/>
      <c r="C46" s="240"/>
      <c r="D46" s="240"/>
      <c r="E46" s="241"/>
      <c r="F46" s="241"/>
      <c r="G46" s="241"/>
      <c r="H46" s="238"/>
      <c r="I46" s="238"/>
      <c r="J46" s="238"/>
    </row>
    <row r="47" spans="1:10" s="229" customFormat="1" ht="15.75">
      <c r="A47" s="242" t="s">
        <v>758</v>
      </c>
      <c r="B47" s="236"/>
      <c r="C47" s="240"/>
      <c r="D47" s="240"/>
      <c r="E47" s="241"/>
      <c r="F47" s="241"/>
      <c r="G47" s="241"/>
      <c r="H47" s="238"/>
      <c r="I47" s="238"/>
      <c r="J47" s="238"/>
    </row>
    <row r="48" spans="1:12" s="229" customFormat="1" ht="15.75" thickBot="1">
      <c r="A48" s="231"/>
      <c r="B48" s="231"/>
      <c r="C48" s="231"/>
      <c r="D48" s="231"/>
      <c r="E48" s="231"/>
      <c r="F48" s="231"/>
      <c r="G48" s="231"/>
      <c r="H48" s="231"/>
      <c r="L48" s="232" t="s">
        <v>717</v>
      </c>
    </row>
    <row r="49" spans="1:12" s="229" customFormat="1" ht="15.75" thickBot="1">
      <c r="A49" s="377" t="s">
        <v>3</v>
      </c>
      <c r="B49" s="379" t="s">
        <v>718</v>
      </c>
      <c r="C49" s="372" t="s">
        <v>759</v>
      </c>
      <c r="D49" s="373"/>
      <c r="E49" s="381" t="s">
        <v>760</v>
      </c>
      <c r="F49" s="373"/>
      <c r="G49" s="372" t="s">
        <v>761</v>
      </c>
      <c r="H49" s="372"/>
      <c r="I49" s="381" t="s">
        <v>762</v>
      </c>
      <c r="J49" s="373"/>
      <c r="K49" s="372" t="s">
        <v>763</v>
      </c>
      <c r="L49" s="373"/>
    </row>
    <row r="50" spans="1:12" s="229" customFormat="1" ht="22.5" customHeight="1" thickBot="1">
      <c r="A50" s="378"/>
      <c r="B50" s="380"/>
      <c r="C50" s="243" t="s">
        <v>764</v>
      </c>
      <c r="D50" s="243" t="s">
        <v>765</v>
      </c>
      <c r="E50" s="234" t="s">
        <v>764</v>
      </c>
      <c r="F50" s="233" t="s">
        <v>765</v>
      </c>
      <c r="G50" s="234" t="s">
        <v>764</v>
      </c>
      <c r="H50" s="234" t="s">
        <v>765</v>
      </c>
      <c r="I50" s="234" t="s">
        <v>764</v>
      </c>
      <c r="J50" s="234" t="s">
        <v>765</v>
      </c>
      <c r="K50" s="243" t="s">
        <v>764</v>
      </c>
      <c r="L50" s="234" t="s">
        <v>765</v>
      </c>
    </row>
    <row r="51" spans="1:12" s="229" customFormat="1" ht="15">
      <c r="A51" s="282">
        <v>1</v>
      </c>
      <c r="B51" s="277" t="s">
        <v>723</v>
      </c>
      <c r="C51" s="280">
        <v>60</v>
      </c>
      <c r="D51" s="280">
        <v>0</v>
      </c>
      <c r="E51" s="280">
        <v>0</v>
      </c>
      <c r="F51" s="280">
        <v>0</v>
      </c>
      <c r="G51" s="280">
        <v>0</v>
      </c>
      <c r="H51" s="280"/>
      <c r="I51" s="286">
        <v>50</v>
      </c>
      <c r="J51" s="280"/>
      <c r="K51" s="280">
        <v>60</v>
      </c>
      <c r="L51" s="287"/>
    </row>
    <row r="52" spans="1:12" s="229" customFormat="1" ht="15">
      <c r="A52" s="284">
        <v>2</v>
      </c>
      <c r="B52" s="274" t="s">
        <v>724</v>
      </c>
      <c r="C52" s="247">
        <v>200</v>
      </c>
      <c r="D52" s="247">
        <v>0</v>
      </c>
      <c r="E52" s="247">
        <v>0</v>
      </c>
      <c r="F52" s="247">
        <v>0</v>
      </c>
      <c r="G52" s="247">
        <v>150</v>
      </c>
      <c r="H52" s="247"/>
      <c r="I52" s="285">
        <v>197</v>
      </c>
      <c r="J52" s="247"/>
      <c r="K52" s="247">
        <v>200</v>
      </c>
      <c r="L52" s="288"/>
    </row>
    <row r="53" spans="1:12" s="229" customFormat="1" ht="15">
      <c r="A53" s="284">
        <v>3</v>
      </c>
      <c r="B53" s="274" t="s">
        <v>726</v>
      </c>
      <c r="C53" s="247">
        <v>850</v>
      </c>
      <c r="D53" s="247">
        <v>0</v>
      </c>
      <c r="E53" s="247">
        <v>0</v>
      </c>
      <c r="F53" s="247">
        <v>0</v>
      </c>
      <c r="G53" s="247">
        <v>716</v>
      </c>
      <c r="H53" s="247"/>
      <c r="I53" s="285">
        <v>800</v>
      </c>
      <c r="J53" s="247"/>
      <c r="K53" s="247">
        <v>850</v>
      </c>
      <c r="L53" s="288"/>
    </row>
    <row r="54" spans="1:12" s="229" customFormat="1" ht="15">
      <c r="A54" s="284">
        <v>4</v>
      </c>
      <c r="B54" s="274" t="s">
        <v>727</v>
      </c>
      <c r="C54" s="247">
        <v>1500</v>
      </c>
      <c r="D54" s="247">
        <v>0</v>
      </c>
      <c r="E54" s="247">
        <v>0</v>
      </c>
      <c r="F54" s="247">
        <v>0</v>
      </c>
      <c r="G54" s="247">
        <v>1060</v>
      </c>
      <c r="H54" s="247"/>
      <c r="I54" s="285">
        <v>1415</v>
      </c>
      <c r="J54" s="247"/>
      <c r="K54" s="247">
        <v>1500</v>
      </c>
      <c r="L54" s="288"/>
    </row>
    <row r="55" spans="1:12" s="229" customFormat="1" ht="15">
      <c r="A55" s="284">
        <v>5</v>
      </c>
      <c r="B55" s="274" t="s">
        <v>728</v>
      </c>
      <c r="C55" s="247">
        <v>0</v>
      </c>
      <c r="D55" s="247">
        <v>0</v>
      </c>
      <c r="E55" s="247">
        <v>0</v>
      </c>
      <c r="F55" s="247">
        <v>0</v>
      </c>
      <c r="G55" s="247">
        <v>0</v>
      </c>
      <c r="H55" s="247"/>
      <c r="I55" s="285">
        <v>0</v>
      </c>
      <c r="J55" s="247"/>
      <c r="K55" s="247">
        <v>0</v>
      </c>
      <c r="L55" s="288"/>
    </row>
    <row r="56" spans="1:12" s="229" customFormat="1" ht="15">
      <c r="A56" s="284">
        <v>6</v>
      </c>
      <c r="B56" s="244" t="s">
        <v>729</v>
      </c>
      <c r="C56" s="247">
        <v>320</v>
      </c>
      <c r="D56" s="247">
        <v>0</v>
      </c>
      <c r="E56" s="247">
        <v>0</v>
      </c>
      <c r="F56" s="247">
        <v>0</v>
      </c>
      <c r="G56" s="247">
        <v>320</v>
      </c>
      <c r="H56" s="247"/>
      <c r="I56" s="285">
        <v>314</v>
      </c>
      <c r="J56" s="247"/>
      <c r="K56" s="247">
        <v>320</v>
      </c>
      <c r="L56" s="288"/>
    </row>
    <row r="57" spans="1:12" s="229" customFormat="1" ht="15">
      <c r="A57" s="284">
        <v>7</v>
      </c>
      <c r="B57" s="244" t="s">
        <v>730</v>
      </c>
      <c r="C57" s="247">
        <v>1500</v>
      </c>
      <c r="D57" s="247">
        <v>0</v>
      </c>
      <c r="E57" s="247">
        <v>0</v>
      </c>
      <c r="F57" s="247">
        <v>0</v>
      </c>
      <c r="G57" s="247">
        <v>1000</v>
      </c>
      <c r="H57" s="247"/>
      <c r="I57" s="285">
        <v>1150</v>
      </c>
      <c r="J57" s="247"/>
      <c r="K57" s="247">
        <v>1500</v>
      </c>
      <c r="L57" s="288"/>
    </row>
    <row r="58" spans="1:12" s="229" customFormat="1" ht="15">
      <c r="A58" s="284">
        <v>8</v>
      </c>
      <c r="B58" s="244" t="s">
        <v>731</v>
      </c>
      <c r="C58" s="247">
        <v>2450</v>
      </c>
      <c r="D58" s="247">
        <v>0</v>
      </c>
      <c r="E58" s="247">
        <v>0</v>
      </c>
      <c r="F58" s="247">
        <v>0</v>
      </c>
      <c r="G58" s="247">
        <v>2450</v>
      </c>
      <c r="H58" s="247"/>
      <c r="I58" s="285">
        <v>2450</v>
      </c>
      <c r="J58" s="247"/>
      <c r="K58" s="247">
        <v>2450</v>
      </c>
      <c r="L58" s="288"/>
    </row>
    <row r="59" spans="1:12" s="229" customFormat="1" ht="15">
      <c r="A59" s="248">
        <v>9</v>
      </c>
      <c r="B59" s="244" t="s">
        <v>732</v>
      </c>
      <c r="C59" s="247">
        <v>30</v>
      </c>
      <c r="D59" s="247">
        <v>0</v>
      </c>
      <c r="E59" s="247">
        <v>0</v>
      </c>
      <c r="F59" s="247">
        <v>0</v>
      </c>
      <c r="G59" s="247">
        <v>30</v>
      </c>
      <c r="H59" s="247"/>
      <c r="I59" s="285">
        <v>30</v>
      </c>
      <c r="J59" s="247"/>
      <c r="K59" s="247">
        <v>30</v>
      </c>
      <c r="L59" s="288"/>
    </row>
    <row r="60" spans="1:12" s="229" customFormat="1" ht="15">
      <c r="A60" s="248">
        <v>10</v>
      </c>
      <c r="B60" s="244" t="s">
        <v>733</v>
      </c>
      <c r="C60" s="247">
        <v>38</v>
      </c>
      <c r="D60" s="247">
        <v>0</v>
      </c>
      <c r="E60" s="247">
        <v>0</v>
      </c>
      <c r="F60" s="247">
        <v>0</v>
      </c>
      <c r="G60" s="247">
        <v>38</v>
      </c>
      <c r="H60" s="247"/>
      <c r="I60" s="285">
        <v>38</v>
      </c>
      <c r="J60" s="247"/>
      <c r="K60" s="247">
        <v>38</v>
      </c>
      <c r="L60" s="288"/>
    </row>
    <row r="61" spans="1:12" s="229" customFormat="1" ht="15">
      <c r="A61" s="248">
        <v>11</v>
      </c>
      <c r="B61" s="244" t="s">
        <v>734</v>
      </c>
      <c r="C61" s="247">
        <v>26</v>
      </c>
      <c r="D61" s="247">
        <v>0</v>
      </c>
      <c r="E61" s="247">
        <v>0</v>
      </c>
      <c r="F61" s="247">
        <v>0</v>
      </c>
      <c r="G61" s="247">
        <v>26</v>
      </c>
      <c r="H61" s="247"/>
      <c r="I61" s="285">
        <v>26</v>
      </c>
      <c r="J61" s="247"/>
      <c r="K61" s="247">
        <v>26</v>
      </c>
      <c r="L61" s="288"/>
    </row>
    <row r="62" spans="1:12" s="229" customFormat="1" ht="15">
      <c r="A62" s="248">
        <v>12</v>
      </c>
      <c r="B62" s="244" t="s">
        <v>735</v>
      </c>
      <c r="C62" s="247">
        <v>113</v>
      </c>
      <c r="D62" s="247">
        <v>0</v>
      </c>
      <c r="E62" s="247">
        <v>0</v>
      </c>
      <c r="F62" s="247">
        <v>0</v>
      </c>
      <c r="G62" s="247">
        <v>113</v>
      </c>
      <c r="H62" s="247"/>
      <c r="I62" s="285">
        <v>113</v>
      </c>
      <c r="J62" s="247"/>
      <c r="K62" s="247">
        <v>113</v>
      </c>
      <c r="L62" s="288"/>
    </row>
    <row r="63" spans="1:12" s="229" customFormat="1" ht="15">
      <c r="A63" s="248">
        <v>13</v>
      </c>
      <c r="B63" s="244" t="s">
        <v>736</v>
      </c>
      <c r="C63" s="247">
        <v>90</v>
      </c>
      <c r="D63" s="247">
        <v>0</v>
      </c>
      <c r="E63" s="247">
        <v>0</v>
      </c>
      <c r="F63" s="247">
        <v>0</v>
      </c>
      <c r="G63" s="247">
        <v>90</v>
      </c>
      <c r="H63" s="247"/>
      <c r="I63" s="285">
        <v>90</v>
      </c>
      <c r="J63" s="247"/>
      <c r="K63" s="247">
        <v>90</v>
      </c>
      <c r="L63" s="288"/>
    </row>
    <row r="64" spans="1:12" s="229" customFormat="1" ht="15">
      <c r="A64" s="248">
        <v>14</v>
      </c>
      <c r="B64" s="244" t="s">
        <v>737</v>
      </c>
      <c r="C64" s="247">
        <v>0</v>
      </c>
      <c r="D64" s="247">
        <v>0</v>
      </c>
      <c r="E64" s="247">
        <v>0</v>
      </c>
      <c r="F64" s="247">
        <v>0</v>
      </c>
      <c r="G64" s="247">
        <v>0</v>
      </c>
      <c r="H64" s="247"/>
      <c r="I64" s="285">
        <v>0</v>
      </c>
      <c r="J64" s="247"/>
      <c r="K64" s="247">
        <v>0</v>
      </c>
      <c r="L64" s="288"/>
    </row>
    <row r="65" spans="1:12" s="229" customFormat="1" ht="15">
      <c r="A65" s="248">
        <v>15</v>
      </c>
      <c r="B65" s="244" t="s">
        <v>738</v>
      </c>
      <c r="C65" s="247">
        <v>4200</v>
      </c>
      <c r="D65" s="247">
        <v>0</v>
      </c>
      <c r="E65" s="247">
        <v>0</v>
      </c>
      <c r="F65" s="247">
        <v>0</v>
      </c>
      <c r="G65" s="247">
        <v>0</v>
      </c>
      <c r="H65" s="247"/>
      <c r="I65" s="285">
        <v>4200</v>
      </c>
      <c r="J65" s="247"/>
      <c r="K65" s="247">
        <v>4200</v>
      </c>
      <c r="L65" s="288"/>
    </row>
    <row r="66" spans="1:12" s="229" customFormat="1" ht="26.25">
      <c r="A66" s="248">
        <v>16</v>
      </c>
      <c r="B66" s="275" t="s">
        <v>739</v>
      </c>
      <c r="C66" s="247">
        <v>6500</v>
      </c>
      <c r="D66" s="247">
        <v>0</v>
      </c>
      <c r="E66" s="247">
        <v>0</v>
      </c>
      <c r="F66" s="247">
        <v>0</v>
      </c>
      <c r="G66" s="247">
        <v>0</v>
      </c>
      <c r="H66" s="247"/>
      <c r="I66" s="285">
        <v>0</v>
      </c>
      <c r="J66" s="247"/>
      <c r="K66" s="247">
        <v>6500</v>
      </c>
      <c r="L66" s="288"/>
    </row>
    <row r="67" spans="1:12" s="229" customFormat="1" ht="15">
      <c r="A67" s="248">
        <v>17</v>
      </c>
      <c r="B67" s="275" t="s">
        <v>740</v>
      </c>
      <c r="C67" s="247">
        <v>87</v>
      </c>
      <c r="D67" s="247">
        <v>0</v>
      </c>
      <c r="E67" s="247">
        <v>0</v>
      </c>
      <c r="F67" s="247">
        <v>0</v>
      </c>
      <c r="G67" s="247">
        <v>0</v>
      </c>
      <c r="H67" s="247"/>
      <c r="I67" s="285">
        <v>87</v>
      </c>
      <c r="J67" s="247"/>
      <c r="K67" s="247">
        <v>87</v>
      </c>
      <c r="L67" s="288"/>
    </row>
    <row r="68" spans="1:12" s="229" customFormat="1" ht="15">
      <c r="A68" s="248">
        <v>18</v>
      </c>
      <c r="B68" s="276" t="s">
        <v>741</v>
      </c>
      <c r="C68" s="247">
        <v>200</v>
      </c>
      <c r="D68" s="247">
        <v>0</v>
      </c>
      <c r="E68" s="247">
        <v>0</v>
      </c>
      <c r="F68" s="247">
        <v>0</v>
      </c>
      <c r="G68" s="247">
        <v>0</v>
      </c>
      <c r="H68" s="247"/>
      <c r="I68" s="285">
        <v>0</v>
      </c>
      <c r="J68" s="247"/>
      <c r="K68" s="247">
        <v>200</v>
      </c>
      <c r="L68" s="288"/>
    </row>
    <row r="69" spans="1:12" s="229" customFormat="1" ht="15">
      <c r="A69" s="248">
        <v>19</v>
      </c>
      <c r="B69" s="276" t="s">
        <v>742</v>
      </c>
      <c r="C69" s="247">
        <v>34</v>
      </c>
      <c r="D69" s="247">
        <v>0</v>
      </c>
      <c r="E69" s="247">
        <v>0</v>
      </c>
      <c r="F69" s="247">
        <v>0</v>
      </c>
      <c r="G69" s="247">
        <v>0</v>
      </c>
      <c r="H69" s="247"/>
      <c r="I69" s="285">
        <v>34</v>
      </c>
      <c r="J69" s="247"/>
      <c r="K69" s="247">
        <v>34</v>
      </c>
      <c r="L69" s="288"/>
    </row>
    <row r="70" spans="1:12" s="229" customFormat="1" ht="15">
      <c r="A70" s="248">
        <v>20</v>
      </c>
      <c r="B70" s="276" t="s">
        <v>743</v>
      </c>
      <c r="C70" s="247">
        <v>148</v>
      </c>
      <c r="D70" s="247">
        <v>0</v>
      </c>
      <c r="E70" s="247">
        <v>0</v>
      </c>
      <c r="F70" s="247">
        <v>0</v>
      </c>
      <c r="G70" s="247">
        <v>0</v>
      </c>
      <c r="H70" s="247"/>
      <c r="I70" s="285">
        <v>148</v>
      </c>
      <c r="J70" s="247"/>
      <c r="K70" s="247">
        <v>148</v>
      </c>
      <c r="L70" s="288"/>
    </row>
    <row r="71" spans="1:12" s="229" customFormat="1" ht="15">
      <c r="A71" s="248">
        <v>21</v>
      </c>
      <c r="B71" s="276" t="s">
        <v>744</v>
      </c>
      <c r="C71" s="247">
        <v>80</v>
      </c>
      <c r="D71" s="247">
        <v>0</v>
      </c>
      <c r="E71" s="247">
        <v>0</v>
      </c>
      <c r="F71" s="247">
        <v>0</v>
      </c>
      <c r="G71" s="247">
        <v>0</v>
      </c>
      <c r="H71" s="247"/>
      <c r="I71" s="285">
        <v>80</v>
      </c>
      <c r="J71" s="247"/>
      <c r="K71" s="247">
        <v>80</v>
      </c>
      <c r="L71" s="288"/>
    </row>
    <row r="72" spans="1:12" s="229" customFormat="1" ht="15">
      <c r="A72" s="248">
        <v>22</v>
      </c>
      <c r="B72" s="276" t="s">
        <v>745</v>
      </c>
      <c r="C72" s="247">
        <v>0</v>
      </c>
      <c r="D72" s="247">
        <v>0</v>
      </c>
      <c r="E72" s="247">
        <v>0</v>
      </c>
      <c r="F72" s="247">
        <v>0</v>
      </c>
      <c r="G72" s="247">
        <v>0</v>
      </c>
      <c r="H72" s="247"/>
      <c r="I72" s="285">
        <v>0</v>
      </c>
      <c r="J72" s="247"/>
      <c r="K72" s="247">
        <v>0</v>
      </c>
      <c r="L72" s="288"/>
    </row>
    <row r="73" spans="1:12" s="229" customFormat="1" ht="15">
      <c r="A73" s="248">
        <v>23</v>
      </c>
      <c r="B73" s="276" t="s">
        <v>746</v>
      </c>
      <c r="C73" s="247">
        <v>150</v>
      </c>
      <c r="D73" s="247">
        <v>0</v>
      </c>
      <c r="E73" s="247">
        <v>0</v>
      </c>
      <c r="F73" s="247">
        <v>0</v>
      </c>
      <c r="G73" s="247">
        <v>0</v>
      </c>
      <c r="H73" s="247"/>
      <c r="I73" s="285">
        <v>0</v>
      </c>
      <c r="J73" s="247"/>
      <c r="K73" s="247">
        <v>150</v>
      </c>
      <c r="L73" s="288"/>
    </row>
    <row r="74" spans="1:12" s="229" customFormat="1" ht="15">
      <c r="A74" s="248">
        <v>24</v>
      </c>
      <c r="B74" s="276" t="s">
        <v>747</v>
      </c>
      <c r="C74" s="247">
        <v>9000</v>
      </c>
      <c r="D74" s="247">
        <v>0</v>
      </c>
      <c r="E74" s="247">
        <v>0</v>
      </c>
      <c r="F74" s="247">
        <v>0</v>
      </c>
      <c r="G74" s="247">
        <v>0</v>
      </c>
      <c r="H74" s="247"/>
      <c r="I74" s="285">
        <v>0</v>
      </c>
      <c r="J74" s="247"/>
      <c r="K74" s="247">
        <v>9000</v>
      </c>
      <c r="L74" s="288"/>
    </row>
    <row r="75" spans="1:12" s="229" customFormat="1" ht="15">
      <c r="A75" s="248">
        <v>25</v>
      </c>
      <c r="B75" s="274" t="s">
        <v>748</v>
      </c>
      <c r="C75" s="247">
        <v>400</v>
      </c>
      <c r="D75" s="247">
        <v>0</v>
      </c>
      <c r="E75" s="247">
        <v>0</v>
      </c>
      <c r="F75" s="247">
        <v>0</v>
      </c>
      <c r="G75" s="247">
        <v>0</v>
      </c>
      <c r="H75" s="247"/>
      <c r="I75" s="285">
        <v>400</v>
      </c>
      <c r="J75" s="247"/>
      <c r="K75" s="247">
        <v>400</v>
      </c>
      <c r="L75" s="288"/>
    </row>
    <row r="76" spans="1:12" s="229" customFormat="1" ht="15">
      <c r="A76" s="248">
        <v>26</v>
      </c>
      <c r="B76" s="274" t="s">
        <v>749</v>
      </c>
      <c r="C76" s="247">
        <v>450</v>
      </c>
      <c r="D76" s="247">
        <v>0</v>
      </c>
      <c r="E76" s="247">
        <v>0</v>
      </c>
      <c r="F76" s="247">
        <v>0</v>
      </c>
      <c r="G76" s="247">
        <v>0</v>
      </c>
      <c r="H76" s="247"/>
      <c r="I76" s="285">
        <v>185</v>
      </c>
      <c r="J76" s="247"/>
      <c r="K76" s="247">
        <v>450</v>
      </c>
      <c r="L76" s="288"/>
    </row>
    <row r="77" spans="1:12" s="229" customFormat="1" ht="15">
      <c r="A77" s="248">
        <v>27</v>
      </c>
      <c r="B77" s="274" t="s">
        <v>750</v>
      </c>
      <c r="C77" s="247">
        <v>410</v>
      </c>
      <c r="D77" s="247">
        <v>0</v>
      </c>
      <c r="E77" s="247">
        <v>0</v>
      </c>
      <c r="F77" s="247">
        <v>0</v>
      </c>
      <c r="G77" s="247">
        <v>0</v>
      </c>
      <c r="H77" s="247"/>
      <c r="I77" s="285">
        <v>410</v>
      </c>
      <c r="J77" s="247"/>
      <c r="K77" s="247">
        <v>410</v>
      </c>
      <c r="L77" s="288"/>
    </row>
    <row r="78" spans="1:12" s="229" customFormat="1" ht="15">
      <c r="A78" s="248">
        <v>28</v>
      </c>
      <c r="B78" s="274" t="s">
        <v>751</v>
      </c>
      <c r="C78" s="247">
        <v>1500</v>
      </c>
      <c r="D78" s="247">
        <v>0</v>
      </c>
      <c r="E78" s="247">
        <v>0</v>
      </c>
      <c r="F78" s="247">
        <v>0</v>
      </c>
      <c r="G78" s="247">
        <v>0</v>
      </c>
      <c r="H78" s="247"/>
      <c r="I78" s="285">
        <v>0</v>
      </c>
      <c r="J78" s="247"/>
      <c r="K78" s="247">
        <v>1500</v>
      </c>
      <c r="L78" s="288"/>
    </row>
    <row r="79" spans="1:12" s="229" customFormat="1" ht="15">
      <c r="A79" s="248">
        <v>29</v>
      </c>
      <c r="B79" s="274" t="s">
        <v>752</v>
      </c>
      <c r="C79" s="247">
        <v>0</v>
      </c>
      <c r="D79" s="247">
        <v>0</v>
      </c>
      <c r="E79" s="247">
        <v>0</v>
      </c>
      <c r="F79" s="247">
        <v>0</v>
      </c>
      <c r="G79" s="247">
        <v>0</v>
      </c>
      <c r="H79" s="247"/>
      <c r="I79" s="285">
        <v>0</v>
      </c>
      <c r="J79" s="247"/>
      <c r="K79" s="247">
        <v>0</v>
      </c>
      <c r="L79" s="288"/>
    </row>
    <row r="80" spans="1:12" s="229" customFormat="1" ht="15">
      <c r="A80" s="248">
        <v>30</v>
      </c>
      <c r="B80" s="274" t="s">
        <v>753</v>
      </c>
      <c r="C80" s="247">
        <v>2500</v>
      </c>
      <c r="D80" s="247">
        <v>0</v>
      </c>
      <c r="E80" s="247">
        <v>0</v>
      </c>
      <c r="F80" s="247">
        <v>0</v>
      </c>
      <c r="G80" s="247">
        <v>0</v>
      </c>
      <c r="H80" s="247"/>
      <c r="I80" s="285">
        <v>0</v>
      </c>
      <c r="J80" s="247"/>
      <c r="K80" s="247">
        <v>2500</v>
      </c>
      <c r="L80" s="288"/>
    </row>
    <row r="81" spans="1:12" s="229" customFormat="1" ht="15">
      <c r="A81" s="248">
        <v>31</v>
      </c>
      <c r="B81" s="244" t="s">
        <v>754</v>
      </c>
      <c r="C81" s="247">
        <v>4900</v>
      </c>
      <c r="D81" s="247">
        <v>0</v>
      </c>
      <c r="E81" s="247">
        <v>0</v>
      </c>
      <c r="F81" s="247">
        <v>0</v>
      </c>
      <c r="G81" s="247">
        <v>0</v>
      </c>
      <c r="H81" s="247"/>
      <c r="I81" s="285">
        <v>0</v>
      </c>
      <c r="J81" s="247"/>
      <c r="K81" s="247">
        <v>4900</v>
      </c>
      <c r="L81" s="288"/>
    </row>
    <row r="82" spans="1:12" s="229" customFormat="1" ht="15">
      <c r="A82" s="248">
        <v>32</v>
      </c>
      <c r="B82" s="244" t="s">
        <v>755</v>
      </c>
      <c r="C82" s="247">
        <v>499</v>
      </c>
      <c r="D82" s="247">
        <v>0</v>
      </c>
      <c r="E82" s="247">
        <v>0</v>
      </c>
      <c r="F82" s="247">
        <v>0</v>
      </c>
      <c r="G82" s="247">
        <v>0</v>
      </c>
      <c r="H82" s="247"/>
      <c r="I82" s="285">
        <v>0</v>
      </c>
      <c r="J82" s="247"/>
      <c r="K82" s="247">
        <v>499</v>
      </c>
      <c r="L82" s="288"/>
    </row>
    <row r="83" spans="1:12" s="229" customFormat="1" ht="15">
      <c r="A83" s="248">
        <v>33</v>
      </c>
      <c r="B83" s="244" t="s">
        <v>756</v>
      </c>
      <c r="C83" s="247">
        <v>227</v>
      </c>
      <c r="D83" s="247">
        <v>0</v>
      </c>
      <c r="E83" s="247">
        <v>0</v>
      </c>
      <c r="F83" s="247">
        <v>0</v>
      </c>
      <c r="G83" s="247">
        <v>77</v>
      </c>
      <c r="H83" s="247"/>
      <c r="I83" s="285">
        <v>77</v>
      </c>
      <c r="J83" s="247"/>
      <c r="K83" s="247">
        <v>227</v>
      </c>
      <c r="L83" s="288"/>
    </row>
    <row r="84" spans="1:26" s="33" customFormat="1" ht="15">
      <c r="A84" s="250">
        <v>34</v>
      </c>
      <c r="B84" s="239" t="s">
        <v>757</v>
      </c>
      <c r="C84" s="264">
        <v>499</v>
      </c>
      <c r="D84" s="265">
        <v>0</v>
      </c>
      <c r="E84" s="265">
        <v>0</v>
      </c>
      <c r="F84" s="265">
        <v>0</v>
      </c>
      <c r="G84" s="265">
        <v>0</v>
      </c>
      <c r="H84" s="265"/>
      <c r="I84" s="265">
        <v>463</v>
      </c>
      <c r="J84" s="265"/>
      <c r="K84" s="266">
        <v>499</v>
      </c>
      <c r="L84" s="289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</row>
    <row r="85" spans="1:12" s="201" customFormat="1" ht="15">
      <c r="A85" s="248">
        <v>35</v>
      </c>
      <c r="B85" s="239" t="s">
        <v>766</v>
      </c>
      <c r="C85" s="264">
        <v>490</v>
      </c>
      <c r="D85" s="265">
        <v>0</v>
      </c>
      <c r="E85" s="265">
        <v>0</v>
      </c>
      <c r="F85" s="265">
        <v>0</v>
      </c>
      <c r="G85" s="265">
        <v>0</v>
      </c>
      <c r="H85" s="265"/>
      <c r="I85" s="264">
        <v>0</v>
      </c>
      <c r="J85" s="265"/>
      <c r="K85" s="264">
        <v>490</v>
      </c>
      <c r="L85" s="289"/>
    </row>
    <row r="86" spans="1:12" s="201" customFormat="1" ht="15">
      <c r="A86" s="250">
        <v>36</v>
      </c>
      <c r="B86" s="239" t="s">
        <v>767</v>
      </c>
      <c r="C86" s="264">
        <v>350</v>
      </c>
      <c r="D86" s="265">
        <v>0</v>
      </c>
      <c r="E86" s="265">
        <v>0</v>
      </c>
      <c r="F86" s="265">
        <v>0</v>
      </c>
      <c r="G86" s="265">
        <v>0</v>
      </c>
      <c r="H86" s="265"/>
      <c r="I86" s="264">
        <v>0</v>
      </c>
      <c r="J86" s="265"/>
      <c r="K86" s="264">
        <v>350</v>
      </c>
      <c r="L86" s="289"/>
    </row>
    <row r="87" spans="1:12" s="201" customFormat="1" ht="15">
      <c r="A87" s="248">
        <v>37</v>
      </c>
      <c r="B87" s="239" t="s">
        <v>768</v>
      </c>
      <c r="C87" s="264">
        <v>490</v>
      </c>
      <c r="D87" s="265">
        <v>0</v>
      </c>
      <c r="E87" s="265">
        <v>0</v>
      </c>
      <c r="F87" s="265">
        <v>0</v>
      </c>
      <c r="G87" s="265">
        <v>0</v>
      </c>
      <c r="H87" s="265"/>
      <c r="I87" s="264">
        <v>0</v>
      </c>
      <c r="J87" s="265"/>
      <c r="K87" s="264">
        <v>490</v>
      </c>
      <c r="L87" s="289"/>
    </row>
    <row r="88" spans="1:12" s="201" customFormat="1" ht="15">
      <c r="A88" s="250">
        <v>38</v>
      </c>
      <c r="B88" s="239" t="s">
        <v>769</v>
      </c>
      <c r="C88" s="264">
        <v>360</v>
      </c>
      <c r="D88" s="265">
        <v>0</v>
      </c>
      <c r="E88" s="265">
        <v>0</v>
      </c>
      <c r="F88" s="265">
        <v>0</v>
      </c>
      <c r="G88" s="265">
        <v>0</v>
      </c>
      <c r="H88" s="265"/>
      <c r="I88" s="264">
        <v>0</v>
      </c>
      <c r="J88" s="265"/>
      <c r="K88" s="264">
        <v>360</v>
      </c>
      <c r="L88" s="289"/>
    </row>
    <row r="89" spans="1:12" s="201" customFormat="1" ht="15">
      <c r="A89" s="248">
        <v>39</v>
      </c>
      <c r="B89" s="239" t="s">
        <v>770</v>
      </c>
      <c r="C89" s="264">
        <v>340</v>
      </c>
      <c r="D89" s="265">
        <v>0</v>
      </c>
      <c r="E89" s="265">
        <v>0</v>
      </c>
      <c r="F89" s="265">
        <v>0</v>
      </c>
      <c r="G89" s="265">
        <v>0</v>
      </c>
      <c r="H89" s="265"/>
      <c r="I89" s="264">
        <v>0</v>
      </c>
      <c r="J89" s="265"/>
      <c r="K89" s="264">
        <v>340</v>
      </c>
      <c r="L89" s="289"/>
    </row>
    <row r="90" spans="1:12" s="201" customFormat="1" ht="15">
      <c r="A90" s="250">
        <v>40</v>
      </c>
      <c r="B90" s="239" t="s">
        <v>771</v>
      </c>
      <c r="C90" s="264">
        <v>400</v>
      </c>
      <c r="D90" s="265">
        <v>0</v>
      </c>
      <c r="E90" s="265">
        <v>0</v>
      </c>
      <c r="F90" s="265">
        <v>0</v>
      </c>
      <c r="G90" s="265">
        <v>0</v>
      </c>
      <c r="H90" s="265"/>
      <c r="I90" s="264">
        <v>0</v>
      </c>
      <c r="J90" s="265"/>
      <c r="K90" s="264">
        <v>400</v>
      </c>
      <c r="L90" s="289"/>
    </row>
    <row r="91" spans="1:12" ht="15.75" thickBot="1">
      <c r="A91" s="290"/>
      <c r="B91" s="291" t="s">
        <v>701</v>
      </c>
      <c r="C91" s="292">
        <f>SUM(C51:C90)</f>
        <v>41391</v>
      </c>
      <c r="D91" s="293"/>
      <c r="E91" s="293"/>
      <c r="F91" s="293"/>
      <c r="G91" s="294">
        <f>SUM(G51:G84)</f>
        <v>6070</v>
      </c>
      <c r="H91" s="293"/>
      <c r="I91" s="294">
        <f>SUM(I51:I90)</f>
        <v>12757</v>
      </c>
      <c r="J91" s="293"/>
      <c r="K91" s="295">
        <v>41391</v>
      </c>
      <c r="L91" s="296"/>
    </row>
    <row r="92" spans="2:11" ht="15.75">
      <c r="B92" s="242"/>
      <c r="K92" s="199"/>
    </row>
  </sheetData>
  <sheetProtection/>
  <mergeCells count="9">
    <mergeCell ref="K49:L49"/>
    <mergeCell ref="A2:L2"/>
    <mergeCell ref="A45:B45"/>
    <mergeCell ref="A49:A50"/>
    <mergeCell ref="B49:B50"/>
    <mergeCell ref="C49:D49"/>
    <mergeCell ref="E49:F49"/>
    <mergeCell ref="G49:H49"/>
    <mergeCell ref="I49:J49"/>
  </mergeCells>
  <printOptions/>
  <pageMargins left="0.25" right="0.25" top="0.75" bottom="0.75" header="0.3" footer="0.3"/>
  <pageSetup fitToHeight="0" fitToWidth="1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3:S19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9.8515625" style="1" customWidth="1"/>
    <col min="5" max="5" width="18.8515625" style="1" customWidth="1"/>
    <col min="6" max="6" width="20.57421875" style="1" customWidth="1"/>
    <col min="7" max="7" width="23.28125" style="1" customWidth="1"/>
    <col min="8" max="8" width="22.140625" style="1" customWidth="1"/>
    <col min="9" max="9" width="20.8515625" style="1" customWidth="1"/>
    <col min="10" max="10" width="22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="12" customFormat="1" ht="27.75" customHeight="1">
      <c r="J3" s="12" t="s">
        <v>146</v>
      </c>
    </row>
    <row r="4" spans="4:17" ht="15.7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15.75">
      <c r="C5" s="384" t="s">
        <v>35</v>
      </c>
      <c r="D5" s="384"/>
      <c r="E5" s="384"/>
      <c r="F5" s="384"/>
      <c r="G5" s="384"/>
      <c r="H5" s="384"/>
      <c r="I5" s="384"/>
      <c r="J5" s="384"/>
      <c r="K5" s="6"/>
      <c r="L5" s="6"/>
      <c r="M5" s="6"/>
      <c r="N5" s="6"/>
      <c r="O5" s="6"/>
      <c r="P5" s="6"/>
      <c r="Q5" s="6"/>
    </row>
    <row r="6" spans="4:17" ht="15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4:17" ht="15.75">
      <c r="D7" s="8"/>
      <c r="E7" s="8"/>
      <c r="J7" s="23" t="s">
        <v>98</v>
      </c>
      <c r="L7" s="8"/>
      <c r="M7" s="8"/>
      <c r="N7" s="8"/>
      <c r="O7" s="8"/>
      <c r="P7" s="8"/>
      <c r="Q7" s="8"/>
    </row>
    <row r="8" spans="3:19" s="10" customFormat="1" ht="42" customHeight="1">
      <c r="C8" s="385" t="s">
        <v>99</v>
      </c>
      <c r="D8" s="386" t="s">
        <v>36</v>
      </c>
      <c r="E8" s="388" t="s">
        <v>695</v>
      </c>
      <c r="F8" s="388" t="s">
        <v>696</v>
      </c>
      <c r="G8" s="382" t="s">
        <v>697</v>
      </c>
      <c r="H8" s="382" t="s">
        <v>698</v>
      </c>
      <c r="I8" s="382" t="s">
        <v>699</v>
      </c>
      <c r="J8" s="382" t="s">
        <v>700</v>
      </c>
      <c r="K8" s="24"/>
      <c r="L8" s="24"/>
      <c r="M8" s="24"/>
      <c r="N8" s="24"/>
      <c r="O8" s="24"/>
      <c r="P8" s="25"/>
      <c r="Q8" s="11"/>
      <c r="R8" s="11"/>
      <c r="S8" s="11"/>
    </row>
    <row r="9" spans="3:19" s="10" customFormat="1" ht="19.5" customHeight="1">
      <c r="C9" s="385"/>
      <c r="D9" s="387"/>
      <c r="E9" s="388"/>
      <c r="F9" s="388"/>
      <c r="G9" s="383"/>
      <c r="H9" s="383"/>
      <c r="I9" s="383"/>
      <c r="J9" s="383"/>
      <c r="K9" s="11"/>
      <c r="L9" s="11"/>
      <c r="M9" s="11"/>
      <c r="N9" s="11"/>
      <c r="O9" s="11"/>
      <c r="P9" s="11"/>
      <c r="Q9" s="11"/>
      <c r="R9" s="11"/>
      <c r="S9" s="11"/>
    </row>
    <row r="10" spans="3:19" s="9" customFormat="1" ht="43.5" customHeight="1">
      <c r="C10" s="22" t="s">
        <v>134</v>
      </c>
      <c r="D10" s="26" t="s">
        <v>37</v>
      </c>
      <c r="E10" s="203">
        <v>7575</v>
      </c>
      <c r="F10" s="189">
        <v>10000</v>
      </c>
      <c r="G10" s="189">
        <f>F10/4</f>
        <v>2500</v>
      </c>
      <c r="H10" s="189">
        <f>F10/4</f>
        <v>2500</v>
      </c>
      <c r="I10" s="189">
        <f>F10/4</f>
        <v>2500</v>
      </c>
      <c r="J10" s="189">
        <f>F10/4</f>
        <v>2500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3:19" s="9" customFormat="1" ht="40.5" customHeight="1">
      <c r="C11" s="22" t="s">
        <v>135</v>
      </c>
      <c r="D11" s="26" t="s">
        <v>38</v>
      </c>
      <c r="E11" s="203"/>
      <c r="F11" s="189"/>
      <c r="G11" s="189"/>
      <c r="H11" s="189"/>
      <c r="I11" s="189"/>
      <c r="J11" s="189"/>
      <c r="K11" s="14"/>
      <c r="L11" s="14"/>
      <c r="M11" s="14"/>
      <c r="N11" s="14"/>
      <c r="O11" s="14"/>
      <c r="P11" s="14"/>
      <c r="Q11" s="14"/>
      <c r="R11" s="14"/>
      <c r="S11" s="14"/>
    </row>
    <row r="12" spans="3:19" s="9" customFormat="1" ht="42" customHeight="1">
      <c r="C12" s="22" t="s">
        <v>136</v>
      </c>
      <c r="D12" s="26" t="s">
        <v>39</v>
      </c>
      <c r="E12" s="203"/>
      <c r="F12" s="189">
        <v>9575</v>
      </c>
      <c r="G12" s="189">
        <v>2000</v>
      </c>
      <c r="H12" s="189">
        <v>2000</v>
      </c>
      <c r="I12" s="189">
        <v>2000</v>
      </c>
      <c r="J12" s="189">
        <v>3575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3:19" s="9" customFormat="1" ht="38.25" customHeight="1">
      <c r="C13" s="22" t="s">
        <v>137</v>
      </c>
      <c r="D13" s="26" t="s">
        <v>40</v>
      </c>
      <c r="E13" s="203"/>
      <c r="F13" s="189"/>
      <c r="G13" s="189"/>
      <c r="H13" s="189"/>
      <c r="I13" s="189"/>
      <c r="J13" s="189"/>
      <c r="K13" s="14"/>
      <c r="L13" s="14"/>
      <c r="M13" s="14"/>
      <c r="N13" s="14"/>
      <c r="O13" s="14"/>
      <c r="P13" s="14"/>
      <c r="Q13" s="14"/>
      <c r="R13" s="14"/>
      <c r="S13" s="14"/>
    </row>
    <row r="14" spans="3:19" s="9" customFormat="1" ht="40.5" customHeight="1">
      <c r="C14" s="22" t="s">
        <v>138</v>
      </c>
      <c r="D14" s="26" t="s">
        <v>119</v>
      </c>
      <c r="E14" s="203">
        <v>196000</v>
      </c>
      <c r="F14" s="189">
        <v>110000</v>
      </c>
      <c r="G14" s="189">
        <v>35000</v>
      </c>
      <c r="H14" s="189">
        <f>F14/4</f>
        <v>27500</v>
      </c>
      <c r="I14" s="189">
        <f>F14/4</f>
        <v>27500</v>
      </c>
      <c r="J14" s="189">
        <v>20000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3:19" s="9" customFormat="1" ht="42.75" customHeight="1">
      <c r="C15" s="22" t="s">
        <v>139</v>
      </c>
      <c r="D15" s="26" t="s">
        <v>41</v>
      </c>
      <c r="E15" s="203">
        <v>84000</v>
      </c>
      <c r="F15" s="189">
        <v>3</v>
      </c>
      <c r="G15" s="189">
        <v>40425</v>
      </c>
      <c r="H15" s="189"/>
      <c r="I15" s="189"/>
      <c r="J15" s="189"/>
      <c r="K15" s="14"/>
      <c r="L15" s="14"/>
      <c r="M15" s="14"/>
      <c r="N15" s="14"/>
      <c r="O15" s="14"/>
      <c r="P15" s="14"/>
      <c r="Q15" s="14"/>
      <c r="R15" s="14"/>
      <c r="S15" s="14"/>
    </row>
    <row r="16" spans="3:19" s="9" customFormat="1" ht="45.75" customHeight="1">
      <c r="C16" s="22" t="s">
        <v>140</v>
      </c>
      <c r="D16" s="26" t="s">
        <v>30</v>
      </c>
      <c r="E16" s="203">
        <v>40425</v>
      </c>
      <c r="F16" s="189"/>
      <c r="G16" s="189"/>
      <c r="H16" s="189"/>
      <c r="I16" s="189"/>
      <c r="J16" s="189"/>
      <c r="K16" s="14"/>
      <c r="L16" s="14"/>
      <c r="M16" s="14"/>
      <c r="N16" s="14"/>
      <c r="O16" s="14"/>
      <c r="P16" s="14"/>
      <c r="Q16" s="14"/>
      <c r="R16" s="14"/>
      <c r="S16" s="14"/>
    </row>
    <row r="19" spans="4:10" ht="20.25" customHeight="1">
      <c r="D19" s="15"/>
      <c r="E19" s="3"/>
      <c r="F19" s="3"/>
      <c r="G19" s="3"/>
      <c r="H19" s="3"/>
      <c r="I19" s="3"/>
      <c r="J19" s="3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2:P148"/>
  <sheetViews>
    <sheetView zoomScale="60" zoomScaleNormal="60" workbookViewId="0" topLeftCell="A118">
      <selection activeCell="J21" sqref="J21"/>
    </sheetView>
  </sheetViews>
  <sheetFormatPr defaultColWidth="9.140625" defaultRowHeight="12.75"/>
  <cols>
    <col min="1" max="2" width="9.140625" style="27" customWidth="1"/>
    <col min="3" max="3" width="28.00390625" style="27" bestFit="1" customWidth="1"/>
    <col min="4" max="4" width="115.421875" style="27" bestFit="1" customWidth="1"/>
    <col min="5" max="5" width="13.8515625" style="27" customWidth="1"/>
    <col min="6" max="6" width="40.140625" style="27" bestFit="1" customWidth="1"/>
    <col min="7" max="9" width="25.00390625" style="30" customWidth="1"/>
    <col min="10" max="10" width="24.00390625" style="29" customWidth="1"/>
    <col min="11" max="16384" width="9.140625" style="27" customWidth="1"/>
  </cols>
  <sheetData>
    <row r="2" spans="3:10" ht="18.75">
      <c r="C2" s="104"/>
      <c r="D2" s="104"/>
      <c r="E2" s="104"/>
      <c r="F2" s="104"/>
      <c r="G2" s="105"/>
      <c r="H2" s="105"/>
      <c r="I2" s="105"/>
      <c r="J2" s="106" t="s">
        <v>143</v>
      </c>
    </row>
    <row r="3" spans="3:10" ht="30" customHeight="1">
      <c r="C3" s="306" t="s">
        <v>707</v>
      </c>
      <c r="D3" s="306"/>
      <c r="E3" s="306"/>
      <c r="F3" s="306"/>
      <c r="G3" s="306"/>
      <c r="H3" s="306"/>
      <c r="I3" s="306"/>
      <c r="J3" s="306"/>
    </row>
    <row r="4" spans="3:10" ht="30" customHeight="1">
      <c r="C4" s="307" t="s">
        <v>131</v>
      </c>
      <c r="D4" s="307"/>
      <c r="E4" s="307"/>
      <c r="F4" s="307"/>
      <c r="G4" s="307"/>
      <c r="H4" s="307"/>
      <c r="I4" s="307"/>
      <c r="J4" s="307"/>
    </row>
    <row r="5" spans="3:10" s="28" customFormat="1" ht="30" customHeight="1">
      <c r="C5" s="310" t="s">
        <v>183</v>
      </c>
      <c r="D5" s="311" t="s">
        <v>184</v>
      </c>
      <c r="E5" s="312" t="s">
        <v>79</v>
      </c>
      <c r="F5" s="93"/>
      <c r="G5" s="308" t="s">
        <v>118</v>
      </c>
      <c r="H5" s="308"/>
      <c r="I5" s="308"/>
      <c r="J5" s="308"/>
    </row>
    <row r="6" spans="3:10" s="28" customFormat="1" ht="30" customHeight="1">
      <c r="C6" s="310"/>
      <c r="D6" s="311"/>
      <c r="E6" s="313"/>
      <c r="F6" s="308" t="s">
        <v>777</v>
      </c>
      <c r="G6" s="308" t="s">
        <v>703</v>
      </c>
      <c r="H6" s="308" t="s">
        <v>704</v>
      </c>
      <c r="I6" s="308" t="s">
        <v>705</v>
      </c>
      <c r="J6" s="309" t="s">
        <v>706</v>
      </c>
    </row>
    <row r="7" spans="3:10" ht="20.25" customHeight="1">
      <c r="C7" s="310"/>
      <c r="D7" s="311"/>
      <c r="E7" s="314"/>
      <c r="F7" s="308"/>
      <c r="G7" s="308"/>
      <c r="H7" s="308"/>
      <c r="I7" s="308"/>
      <c r="J7" s="309"/>
    </row>
    <row r="8" spans="3:10" ht="37.5" customHeight="1">
      <c r="C8" s="95">
        <v>1</v>
      </c>
      <c r="D8" s="93">
        <v>2</v>
      </c>
      <c r="E8" s="96">
        <v>3</v>
      </c>
      <c r="F8" s="96">
        <v>4</v>
      </c>
      <c r="G8" s="97">
        <v>5</v>
      </c>
      <c r="H8" s="97">
        <v>6</v>
      </c>
      <c r="I8" s="97">
        <v>7</v>
      </c>
      <c r="J8" s="98">
        <v>8</v>
      </c>
    </row>
    <row r="9" spans="3:10" ht="37.5" customHeight="1">
      <c r="C9" s="98"/>
      <c r="D9" s="99" t="s">
        <v>142</v>
      </c>
      <c r="E9" s="98"/>
      <c r="F9" s="121"/>
      <c r="G9" s="122"/>
      <c r="H9" s="122"/>
      <c r="I9" s="122"/>
      <c r="J9" s="123"/>
    </row>
    <row r="10" spans="3:10" ht="37.5" customHeight="1">
      <c r="C10" s="98">
        <v>0</v>
      </c>
      <c r="D10" s="99" t="s">
        <v>199</v>
      </c>
      <c r="E10" s="100" t="s">
        <v>53</v>
      </c>
      <c r="F10" s="123"/>
      <c r="G10" s="124"/>
      <c r="H10" s="125"/>
      <c r="I10" s="124"/>
      <c r="J10" s="123"/>
    </row>
    <row r="11" spans="3:11" ht="37.5" customHeight="1">
      <c r="C11" s="98"/>
      <c r="D11" s="99" t="s">
        <v>641</v>
      </c>
      <c r="E11" s="100" t="s">
        <v>54</v>
      </c>
      <c r="F11" s="209">
        <v>231429</v>
      </c>
      <c r="G11" s="209">
        <v>200270</v>
      </c>
      <c r="H11" s="209">
        <f>H12+H19+H28+H33+H43</f>
        <v>203613</v>
      </c>
      <c r="I11" s="209">
        <f>I12+I19+I28+I33+I43</f>
        <v>217102</v>
      </c>
      <c r="J11" s="209">
        <f>J12+J19+J28+J33+J43</f>
        <v>230533</v>
      </c>
      <c r="K11" s="147"/>
    </row>
    <row r="12" spans="3:11" ht="37.5" customHeight="1">
      <c r="C12" s="98">
        <v>1</v>
      </c>
      <c r="D12" s="99" t="s">
        <v>422</v>
      </c>
      <c r="E12" s="100" t="s">
        <v>56</v>
      </c>
      <c r="F12" s="210">
        <v>7240</v>
      </c>
      <c r="G12" s="210">
        <v>472</v>
      </c>
      <c r="H12" s="210">
        <v>2000</v>
      </c>
      <c r="I12" s="210">
        <f>I13+I14+I15+I16+I17+I18</f>
        <v>5200</v>
      </c>
      <c r="J12" s="213">
        <f>J13+J14+J15+J16+J17+J18</f>
        <v>7240</v>
      </c>
      <c r="K12" s="147"/>
    </row>
    <row r="13" spans="3:11" ht="37.5" customHeight="1">
      <c r="C13" s="98" t="s">
        <v>423</v>
      </c>
      <c r="D13" s="101" t="s">
        <v>424</v>
      </c>
      <c r="E13" s="100" t="s">
        <v>57</v>
      </c>
      <c r="F13" s="210"/>
      <c r="G13" s="193"/>
      <c r="H13" s="193"/>
      <c r="I13" s="190"/>
      <c r="J13" s="194"/>
      <c r="K13" s="147"/>
    </row>
    <row r="14" spans="3:11" ht="37.5" customHeight="1">
      <c r="C14" s="98" t="s">
        <v>425</v>
      </c>
      <c r="D14" s="101" t="s">
        <v>426</v>
      </c>
      <c r="E14" s="100" t="s">
        <v>58</v>
      </c>
      <c r="F14" s="210">
        <v>7240</v>
      </c>
      <c r="G14" s="192">
        <v>472</v>
      </c>
      <c r="H14" s="192">
        <v>2000</v>
      </c>
      <c r="I14" s="192">
        <v>5200</v>
      </c>
      <c r="J14" s="194">
        <v>7240</v>
      </c>
      <c r="K14" s="147"/>
    </row>
    <row r="15" spans="3:11" ht="37.5" customHeight="1">
      <c r="C15" s="98" t="s">
        <v>427</v>
      </c>
      <c r="D15" s="101" t="s">
        <v>200</v>
      </c>
      <c r="E15" s="100" t="s">
        <v>59</v>
      </c>
      <c r="F15" s="210"/>
      <c r="G15" s="191"/>
      <c r="H15" s="191"/>
      <c r="I15" s="192"/>
      <c r="J15" s="194"/>
      <c r="K15" s="147"/>
    </row>
    <row r="16" spans="3:11" ht="37.5" customHeight="1">
      <c r="C16" s="102" t="s">
        <v>428</v>
      </c>
      <c r="D16" s="101" t="s">
        <v>201</v>
      </c>
      <c r="E16" s="100" t="s">
        <v>60</v>
      </c>
      <c r="F16" s="210"/>
      <c r="G16" s="191"/>
      <c r="H16" s="191"/>
      <c r="I16" s="192"/>
      <c r="J16" s="194"/>
      <c r="K16" s="147"/>
    </row>
    <row r="17" spans="3:11" ht="37.5" customHeight="1">
      <c r="C17" s="102" t="s">
        <v>429</v>
      </c>
      <c r="D17" s="101" t="s">
        <v>202</v>
      </c>
      <c r="E17" s="100" t="s">
        <v>61</v>
      </c>
      <c r="F17" s="210"/>
      <c r="G17" s="193"/>
      <c r="H17" s="193"/>
      <c r="I17" s="190"/>
      <c r="J17" s="194"/>
      <c r="K17" s="147"/>
    </row>
    <row r="18" spans="3:11" ht="37.5" customHeight="1">
      <c r="C18" s="102" t="s">
        <v>430</v>
      </c>
      <c r="D18" s="101" t="s">
        <v>203</v>
      </c>
      <c r="E18" s="100" t="s">
        <v>62</v>
      </c>
      <c r="F18" s="210"/>
      <c r="G18" s="191"/>
      <c r="H18" s="191"/>
      <c r="I18" s="192"/>
      <c r="J18" s="194"/>
      <c r="K18" s="147"/>
    </row>
    <row r="19" spans="3:11" ht="37.5" customHeight="1">
      <c r="C19" s="94">
        <v>2</v>
      </c>
      <c r="D19" s="99" t="s">
        <v>431</v>
      </c>
      <c r="E19" s="98">
        <v>10</v>
      </c>
      <c r="F19" s="210">
        <v>223782</v>
      </c>
      <c r="G19" s="210">
        <v>199798</v>
      </c>
      <c r="H19" s="210">
        <f>H20+H21+H22+H23+H24+H25+H26+H27</f>
        <v>201206</v>
      </c>
      <c r="I19" s="210">
        <f>I20+I21+I22+I23+I24+I25+I26+I27</f>
        <v>211495</v>
      </c>
      <c r="J19" s="210">
        <f>J20+J21+J22+J23+J24+J25+J26+J27</f>
        <v>222886</v>
      </c>
      <c r="K19" s="147"/>
    </row>
    <row r="20" spans="3:11" ht="37.5" customHeight="1">
      <c r="C20" s="98" t="s">
        <v>432</v>
      </c>
      <c r="D20" s="101" t="s">
        <v>204</v>
      </c>
      <c r="E20" s="100" t="s">
        <v>63</v>
      </c>
      <c r="F20" s="210">
        <v>2622</v>
      </c>
      <c r="G20" s="190">
        <v>2622</v>
      </c>
      <c r="H20" s="190">
        <v>2622</v>
      </c>
      <c r="I20" s="190">
        <v>2622</v>
      </c>
      <c r="J20" s="194">
        <v>2622</v>
      </c>
      <c r="K20" s="147"/>
    </row>
    <row r="21" spans="3:11" ht="37.5" customHeight="1">
      <c r="C21" s="102" t="s">
        <v>433</v>
      </c>
      <c r="D21" s="101" t="s">
        <v>205</v>
      </c>
      <c r="E21" s="100" t="s">
        <v>55</v>
      </c>
      <c r="F21" s="210">
        <v>111184</v>
      </c>
      <c r="G21" s="210">
        <v>109271</v>
      </c>
      <c r="H21" s="210">
        <v>109271</v>
      </c>
      <c r="I21" s="210">
        <v>109271</v>
      </c>
      <c r="J21" s="213">
        <v>119301</v>
      </c>
      <c r="K21" s="147"/>
    </row>
    <row r="22" spans="3:11" ht="37.5" customHeight="1">
      <c r="C22" s="98" t="s">
        <v>434</v>
      </c>
      <c r="D22" s="101" t="s">
        <v>206</v>
      </c>
      <c r="E22" s="100" t="s">
        <v>64</v>
      </c>
      <c r="F22" s="210">
        <v>50404</v>
      </c>
      <c r="G22" s="192">
        <v>31303</v>
      </c>
      <c r="H22" s="192">
        <v>32000</v>
      </c>
      <c r="I22" s="192">
        <v>42000</v>
      </c>
      <c r="J22" s="194">
        <v>41391</v>
      </c>
      <c r="K22" s="147"/>
    </row>
    <row r="23" spans="3:11" ht="37.5" customHeight="1">
      <c r="C23" s="98" t="s">
        <v>435</v>
      </c>
      <c r="D23" s="101" t="s">
        <v>207</v>
      </c>
      <c r="E23" s="100" t="s">
        <v>66</v>
      </c>
      <c r="F23" s="210">
        <v>2468</v>
      </c>
      <c r="G23" s="210">
        <v>1772</v>
      </c>
      <c r="H23" s="210">
        <v>2483</v>
      </c>
      <c r="I23" s="210">
        <v>1772</v>
      </c>
      <c r="J23" s="213">
        <v>2468</v>
      </c>
      <c r="K23" s="147"/>
    </row>
    <row r="24" spans="3:11" ht="37.5" customHeight="1">
      <c r="C24" s="98" t="s">
        <v>436</v>
      </c>
      <c r="D24" s="101" t="s">
        <v>208</v>
      </c>
      <c r="E24" s="100" t="s">
        <v>67</v>
      </c>
      <c r="F24" s="210"/>
      <c r="G24" s="192"/>
      <c r="H24" s="192"/>
      <c r="I24" s="192"/>
      <c r="J24" s="194"/>
      <c r="K24" s="147"/>
    </row>
    <row r="25" spans="3:11" ht="37.5" customHeight="1">
      <c r="C25" s="98" t="s">
        <v>437</v>
      </c>
      <c r="D25" s="101" t="s">
        <v>438</v>
      </c>
      <c r="E25" s="100" t="s">
        <v>68</v>
      </c>
      <c r="F25" s="210">
        <v>38710</v>
      </c>
      <c r="G25" s="210">
        <v>38710</v>
      </c>
      <c r="H25" s="210">
        <v>38710</v>
      </c>
      <c r="I25" s="210">
        <v>38710</v>
      </c>
      <c r="J25" s="213">
        <v>38710</v>
      </c>
      <c r="K25" s="147"/>
    </row>
    <row r="26" spans="3:11" ht="37.5" customHeight="1">
      <c r="C26" s="98" t="s">
        <v>439</v>
      </c>
      <c r="D26" s="101" t="s">
        <v>440</v>
      </c>
      <c r="E26" s="100" t="s">
        <v>69</v>
      </c>
      <c r="F26" s="210">
        <v>18394</v>
      </c>
      <c r="G26" s="210">
        <v>16120</v>
      </c>
      <c r="H26" s="210">
        <v>16120</v>
      </c>
      <c r="I26" s="192">
        <v>17120</v>
      </c>
      <c r="J26" s="194">
        <v>18394</v>
      </c>
      <c r="K26" s="147"/>
    </row>
    <row r="27" spans="3:11" ht="37.5" customHeight="1">
      <c r="C27" s="98" t="s">
        <v>441</v>
      </c>
      <c r="D27" s="101" t="s">
        <v>212</v>
      </c>
      <c r="E27" s="100" t="s">
        <v>70</v>
      </c>
      <c r="F27" s="210"/>
      <c r="G27" s="192"/>
      <c r="H27" s="192"/>
      <c r="I27" s="192"/>
      <c r="J27" s="194"/>
      <c r="K27" s="147"/>
    </row>
    <row r="28" spans="3:11" ht="37.5" customHeight="1">
      <c r="C28" s="94">
        <v>3</v>
      </c>
      <c r="D28" s="99" t="s">
        <v>442</v>
      </c>
      <c r="E28" s="100" t="s">
        <v>72</v>
      </c>
      <c r="F28" s="211"/>
      <c r="G28" s="192"/>
      <c r="H28" s="192"/>
      <c r="I28" s="192"/>
      <c r="J28" s="194"/>
      <c r="K28" s="147"/>
    </row>
    <row r="29" spans="3:11" ht="37.5" customHeight="1">
      <c r="C29" s="98" t="s">
        <v>443</v>
      </c>
      <c r="D29" s="101" t="s">
        <v>214</v>
      </c>
      <c r="E29" s="100" t="s">
        <v>73</v>
      </c>
      <c r="F29" s="211"/>
      <c r="G29" s="192"/>
      <c r="H29" s="192"/>
      <c r="I29" s="192"/>
      <c r="J29" s="194"/>
      <c r="K29" s="147"/>
    </row>
    <row r="30" spans="3:11" ht="37.5" customHeight="1">
      <c r="C30" s="102" t="s">
        <v>444</v>
      </c>
      <c r="D30" s="101" t="s">
        <v>216</v>
      </c>
      <c r="E30" s="100" t="s">
        <v>74</v>
      </c>
      <c r="F30" s="211"/>
      <c r="G30" s="190"/>
      <c r="H30" s="190"/>
      <c r="I30" s="190"/>
      <c r="J30" s="194"/>
      <c r="K30" s="147"/>
    </row>
    <row r="31" spans="3:11" ht="37.5" customHeight="1">
      <c r="C31" s="102" t="s">
        <v>445</v>
      </c>
      <c r="D31" s="101" t="s">
        <v>218</v>
      </c>
      <c r="E31" s="100" t="s">
        <v>75</v>
      </c>
      <c r="F31" s="211"/>
      <c r="G31" s="192"/>
      <c r="H31" s="192"/>
      <c r="I31" s="192"/>
      <c r="J31" s="194"/>
      <c r="K31" s="147"/>
    </row>
    <row r="32" spans="3:11" ht="37.5" customHeight="1">
      <c r="C32" s="102" t="s">
        <v>446</v>
      </c>
      <c r="D32" s="101" t="s">
        <v>220</v>
      </c>
      <c r="E32" s="100" t="s">
        <v>76</v>
      </c>
      <c r="F32" s="211"/>
      <c r="G32" s="190"/>
      <c r="H32" s="190"/>
      <c r="I32" s="190"/>
      <c r="J32" s="194"/>
      <c r="K32" s="147"/>
    </row>
    <row r="33" spans="3:11" ht="57" customHeight="1">
      <c r="C33" s="103" t="s">
        <v>447</v>
      </c>
      <c r="D33" s="99" t="s">
        <v>448</v>
      </c>
      <c r="E33" s="100" t="s">
        <v>77</v>
      </c>
      <c r="F33" s="210">
        <v>407</v>
      </c>
      <c r="G33" s="192">
        <v>407</v>
      </c>
      <c r="H33" s="192">
        <v>407</v>
      </c>
      <c r="I33" s="192">
        <v>407</v>
      </c>
      <c r="J33" s="194">
        <v>407</v>
      </c>
      <c r="K33" s="147"/>
    </row>
    <row r="34" spans="3:11" ht="37.5" customHeight="1">
      <c r="C34" s="102" t="s">
        <v>449</v>
      </c>
      <c r="D34" s="101" t="s">
        <v>222</v>
      </c>
      <c r="E34" s="100" t="s">
        <v>78</v>
      </c>
      <c r="F34" s="210"/>
      <c r="G34" s="190"/>
      <c r="H34" s="190"/>
      <c r="I34" s="190"/>
      <c r="J34" s="194"/>
      <c r="K34" s="147"/>
    </row>
    <row r="35" spans="3:11" ht="37.5" customHeight="1">
      <c r="C35" s="102" t="s">
        <v>450</v>
      </c>
      <c r="D35" s="101" t="s">
        <v>451</v>
      </c>
      <c r="E35" s="100" t="s">
        <v>209</v>
      </c>
      <c r="F35" s="210">
        <v>407</v>
      </c>
      <c r="G35" s="190">
        <v>407</v>
      </c>
      <c r="H35" s="190">
        <v>407</v>
      </c>
      <c r="I35" s="190">
        <v>407</v>
      </c>
      <c r="J35" s="194">
        <v>407</v>
      </c>
      <c r="K35" s="147"/>
    </row>
    <row r="36" spans="3:11" ht="37.5" customHeight="1">
      <c r="C36" s="102" t="s">
        <v>452</v>
      </c>
      <c r="D36" s="101" t="s">
        <v>453</v>
      </c>
      <c r="E36" s="100" t="s">
        <v>210</v>
      </c>
      <c r="F36" s="210"/>
      <c r="G36" s="192"/>
      <c r="H36" s="192"/>
      <c r="I36" s="192"/>
      <c r="J36" s="194"/>
      <c r="K36" s="147"/>
    </row>
    <row r="37" spans="3:11" ht="37.5" customHeight="1">
      <c r="C37" s="102" t="s">
        <v>454</v>
      </c>
      <c r="D37" s="101" t="s">
        <v>455</v>
      </c>
      <c r="E37" s="100" t="s">
        <v>211</v>
      </c>
      <c r="F37" s="210"/>
      <c r="G37" s="192"/>
      <c r="H37" s="192"/>
      <c r="I37" s="192"/>
      <c r="J37" s="194"/>
      <c r="K37" s="147"/>
    </row>
    <row r="38" spans="3:11" ht="37.5" customHeight="1">
      <c r="C38" s="102" t="s">
        <v>454</v>
      </c>
      <c r="D38" s="101" t="s">
        <v>456</v>
      </c>
      <c r="E38" s="100" t="s">
        <v>213</v>
      </c>
      <c r="F38" s="210"/>
      <c r="G38" s="192"/>
      <c r="H38" s="192"/>
      <c r="I38" s="192"/>
      <c r="J38" s="194"/>
      <c r="K38" s="147"/>
    </row>
    <row r="39" spans="3:11" ht="37.5" customHeight="1">
      <c r="C39" s="102" t="s">
        <v>457</v>
      </c>
      <c r="D39" s="101" t="s">
        <v>458</v>
      </c>
      <c r="E39" s="100" t="s">
        <v>226</v>
      </c>
      <c r="F39" s="210"/>
      <c r="G39" s="192"/>
      <c r="H39" s="192"/>
      <c r="I39" s="192"/>
      <c r="J39" s="194"/>
      <c r="K39" s="147"/>
    </row>
    <row r="40" spans="3:11" ht="37.5" customHeight="1">
      <c r="C40" s="102" t="s">
        <v>457</v>
      </c>
      <c r="D40" s="101" t="s">
        <v>459</v>
      </c>
      <c r="E40" s="100" t="s">
        <v>228</v>
      </c>
      <c r="F40" s="210"/>
      <c r="G40" s="192"/>
      <c r="H40" s="192"/>
      <c r="I40" s="192"/>
      <c r="J40" s="194"/>
      <c r="K40" s="147"/>
    </row>
    <row r="41" spans="3:11" ht="37.5" customHeight="1">
      <c r="C41" s="102" t="s">
        <v>460</v>
      </c>
      <c r="D41" s="101" t="s">
        <v>461</v>
      </c>
      <c r="E41" s="100" t="s">
        <v>215</v>
      </c>
      <c r="F41" s="210"/>
      <c r="G41" s="192"/>
      <c r="H41" s="192"/>
      <c r="I41" s="192"/>
      <c r="J41" s="194"/>
      <c r="K41" s="147"/>
    </row>
    <row r="42" spans="3:11" ht="37.5" customHeight="1">
      <c r="C42" s="102" t="s">
        <v>462</v>
      </c>
      <c r="D42" s="101" t="s">
        <v>463</v>
      </c>
      <c r="E42" s="100" t="s">
        <v>231</v>
      </c>
      <c r="F42" s="210"/>
      <c r="G42" s="192"/>
      <c r="H42" s="192"/>
      <c r="I42" s="192"/>
      <c r="J42" s="194"/>
      <c r="K42" s="147"/>
    </row>
    <row r="43" spans="3:11" ht="37.5" customHeight="1">
      <c r="C43" s="103">
        <v>5</v>
      </c>
      <c r="D43" s="99" t="s">
        <v>464</v>
      </c>
      <c r="E43" s="100" t="s">
        <v>233</v>
      </c>
      <c r="F43" s="210"/>
      <c r="G43" s="192"/>
      <c r="H43" s="192"/>
      <c r="I43" s="192"/>
      <c r="J43" s="194"/>
      <c r="K43" s="147"/>
    </row>
    <row r="44" spans="3:11" ht="37.5" customHeight="1">
      <c r="C44" s="102" t="s">
        <v>465</v>
      </c>
      <c r="D44" s="101" t="s">
        <v>466</v>
      </c>
      <c r="E44" s="100" t="s">
        <v>234</v>
      </c>
      <c r="F44" s="210"/>
      <c r="G44" s="192"/>
      <c r="H44" s="192"/>
      <c r="I44" s="192"/>
      <c r="J44" s="194"/>
      <c r="K44" s="147"/>
    </row>
    <row r="45" spans="3:11" ht="37.5" customHeight="1">
      <c r="C45" s="102" t="s">
        <v>467</v>
      </c>
      <c r="D45" s="101" t="s">
        <v>468</v>
      </c>
      <c r="E45" s="100" t="s">
        <v>235</v>
      </c>
      <c r="F45" s="210"/>
      <c r="G45" s="190"/>
      <c r="H45" s="190"/>
      <c r="I45" s="190"/>
      <c r="J45" s="194"/>
      <c r="K45" s="147"/>
    </row>
    <row r="46" spans="3:11" ht="37.5" customHeight="1">
      <c r="C46" s="102" t="s">
        <v>469</v>
      </c>
      <c r="D46" s="101" t="s">
        <v>470</v>
      </c>
      <c r="E46" s="100" t="s">
        <v>217</v>
      </c>
      <c r="F46" s="210"/>
      <c r="G46" s="192"/>
      <c r="H46" s="192"/>
      <c r="I46" s="192"/>
      <c r="J46" s="194"/>
      <c r="K46" s="147"/>
    </row>
    <row r="47" spans="3:11" ht="37.5" customHeight="1">
      <c r="C47" s="102" t="s">
        <v>471</v>
      </c>
      <c r="D47" s="101" t="s">
        <v>472</v>
      </c>
      <c r="E47" s="100" t="s">
        <v>219</v>
      </c>
      <c r="F47" s="210"/>
      <c r="G47" s="190"/>
      <c r="H47" s="190"/>
      <c r="I47" s="190"/>
      <c r="J47" s="194"/>
      <c r="K47" s="147"/>
    </row>
    <row r="48" spans="3:11" ht="37.5" customHeight="1">
      <c r="C48" s="102" t="s">
        <v>473</v>
      </c>
      <c r="D48" s="101" t="s">
        <v>474</v>
      </c>
      <c r="E48" s="100" t="s">
        <v>238</v>
      </c>
      <c r="F48" s="210"/>
      <c r="G48" s="192"/>
      <c r="H48" s="192"/>
      <c r="I48" s="192"/>
      <c r="J48" s="194"/>
      <c r="K48" s="147"/>
    </row>
    <row r="49" spans="3:11" ht="37.5" customHeight="1">
      <c r="C49" s="102" t="s">
        <v>475</v>
      </c>
      <c r="D49" s="101" t="s">
        <v>476</v>
      </c>
      <c r="E49" s="100" t="s">
        <v>221</v>
      </c>
      <c r="F49" s="210"/>
      <c r="G49" s="192"/>
      <c r="H49" s="192"/>
      <c r="I49" s="192"/>
      <c r="J49" s="194"/>
      <c r="K49" s="147"/>
    </row>
    <row r="50" spans="3:11" ht="37.5" customHeight="1">
      <c r="C50" s="102" t="s">
        <v>477</v>
      </c>
      <c r="D50" s="101" t="s">
        <v>478</v>
      </c>
      <c r="E50" s="100" t="s">
        <v>223</v>
      </c>
      <c r="F50" s="209"/>
      <c r="G50" s="190"/>
      <c r="H50" s="190"/>
      <c r="I50" s="190"/>
      <c r="J50" s="194"/>
      <c r="K50" s="147"/>
    </row>
    <row r="51" spans="3:11" ht="37.5" customHeight="1">
      <c r="C51" s="103">
        <v>288</v>
      </c>
      <c r="D51" s="99" t="s">
        <v>240</v>
      </c>
      <c r="E51" s="100" t="s">
        <v>224</v>
      </c>
      <c r="F51" s="209">
        <v>80</v>
      </c>
      <c r="G51" s="192"/>
      <c r="H51" s="192">
        <v>80</v>
      </c>
      <c r="I51" s="192">
        <v>80</v>
      </c>
      <c r="J51" s="194">
        <v>80</v>
      </c>
      <c r="K51" s="147"/>
    </row>
    <row r="52" spans="3:11" ht="37.5" customHeight="1">
      <c r="C52" s="103"/>
      <c r="D52" s="99" t="s">
        <v>479</v>
      </c>
      <c r="E52" s="100" t="s">
        <v>225</v>
      </c>
      <c r="F52" s="210">
        <f>F53+F60+F68+F69+F70+F71+F77+F78+F79</f>
        <v>190541</v>
      </c>
      <c r="G52" s="210">
        <v>161922</v>
      </c>
      <c r="H52" s="210">
        <v>155120</v>
      </c>
      <c r="I52" s="210">
        <f>I53+I60+I68+I69+I70+I71+I77+I78+I79</f>
        <v>170602</v>
      </c>
      <c r="J52" s="213">
        <f>J53+J60+J68+J69+J70+J71+J77+J78+J79</f>
        <v>180872</v>
      </c>
      <c r="K52" s="147"/>
    </row>
    <row r="53" spans="3:11" ht="37.5" customHeight="1">
      <c r="C53" s="103" t="s">
        <v>241</v>
      </c>
      <c r="D53" s="99" t="s">
        <v>480</v>
      </c>
      <c r="E53" s="100" t="s">
        <v>227</v>
      </c>
      <c r="F53" s="210">
        <f>F54+F55+F56+F57+F58+F59</f>
        <v>35569</v>
      </c>
      <c r="G53" s="210">
        <v>6150</v>
      </c>
      <c r="H53" s="210">
        <v>15689</v>
      </c>
      <c r="I53" s="210">
        <f>I54+I55+I56+I57+I58+I59</f>
        <v>19250</v>
      </c>
      <c r="J53" s="213">
        <f>J54+J55+J56+J57+J58+J59</f>
        <v>25900</v>
      </c>
      <c r="K53" s="147"/>
    </row>
    <row r="54" spans="3:11" ht="37.5" customHeight="1">
      <c r="C54" s="102">
        <v>10</v>
      </c>
      <c r="D54" s="101" t="s">
        <v>481</v>
      </c>
      <c r="E54" s="100" t="s">
        <v>229</v>
      </c>
      <c r="F54" s="209">
        <v>33669</v>
      </c>
      <c r="G54" s="192">
        <v>5900</v>
      </c>
      <c r="H54" s="192">
        <v>14000</v>
      </c>
      <c r="I54" s="192">
        <v>17700</v>
      </c>
      <c r="J54" s="194">
        <v>24000</v>
      </c>
      <c r="K54" s="147"/>
    </row>
    <row r="55" spans="3:11" ht="37.5" customHeight="1">
      <c r="C55" s="102">
        <v>11</v>
      </c>
      <c r="D55" s="101" t="s">
        <v>242</v>
      </c>
      <c r="E55" s="100" t="s">
        <v>230</v>
      </c>
      <c r="F55" s="210"/>
      <c r="G55" s="192"/>
      <c r="H55" s="192"/>
      <c r="I55" s="192"/>
      <c r="J55" s="194"/>
      <c r="K55" s="147"/>
    </row>
    <row r="56" spans="3:11" ht="37.5" customHeight="1">
      <c r="C56" s="102">
        <v>12</v>
      </c>
      <c r="D56" s="101" t="s">
        <v>243</v>
      </c>
      <c r="E56" s="100" t="s">
        <v>246</v>
      </c>
      <c r="F56" s="210"/>
      <c r="G56" s="192"/>
      <c r="H56" s="192"/>
      <c r="I56" s="192"/>
      <c r="J56" s="194"/>
      <c r="K56" s="147"/>
    </row>
    <row r="57" spans="3:11" ht="37.5" customHeight="1">
      <c r="C57" s="102">
        <v>13</v>
      </c>
      <c r="D57" s="101" t="s">
        <v>245</v>
      </c>
      <c r="E57" s="100" t="s">
        <v>232</v>
      </c>
      <c r="F57" s="210">
        <v>700</v>
      </c>
      <c r="G57" s="192">
        <v>250</v>
      </c>
      <c r="H57" s="192">
        <v>1000</v>
      </c>
      <c r="I57" s="192">
        <v>750</v>
      </c>
      <c r="J57" s="194">
        <v>700</v>
      </c>
      <c r="K57" s="147"/>
    </row>
    <row r="58" spans="3:11" ht="37.5" customHeight="1">
      <c r="C58" s="102">
        <v>14</v>
      </c>
      <c r="D58" s="101" t="s">
        <v>482</v>
      </c>
      <c r="E58" s="100" t="s">
        <v>249</v>
      </c>
      <c r="F58" s="210">
        <v>1200</v>
      </c>
      <c r="G58" s="190"/>
      <c r="H58" s="190">
        <v>409</v>
      </c>
      <c r="I58" s="190">
        <v>800</v>
      </c>
      <c r="J58" s="194">
        <v>1200</v>
      </c>
      <c r="K58" s="147"/>
    </row>
    <row r="59" spans="3:11" ht="37.5" customHeight="1">
      <c r="C59" s="102">
        <v>15</v>
      </c>
      <c r="D59" s="92" t="s">
        <v>248</v>
      </c>
      <c r="E59" s="100" t="s">
        <v>250</v>
      </c>
      <c r="F59" s="210"/>
      <c r="G59" s="192"/>
      <c r="H59" s="192">
        <v>280</v>
      </c>
      <c r="I59" s="192"/>
      <c r="J59" s="194"/>
      <c r="K59" s="147"/>
    </row>
    <row r="60" spans="3:11" ht="37.5">
      <c r="C60" s="103"/>
      <c r="D60" s="99" t="s">
        <v>483</v>
      </c>
      <c r="E60" s="100" t="s">
        <v>252</v>
      </c>
      <c r="F60" s="210">
        <f>F61+F62+F63+F64+F65+F66+F67</f>
        <v>131000</v>
      </c>
      <c r="G60" s="210">
        <f>G61+G62+G63+G64+G65+G66+G67</f>
        <v>142000</v>
      </c>
      <c r="H60" s="210">
        <f>H61+H62+H63+H64+H65+H66+H67</f>
        <v>134000</v>
      </c>
      <c r="I60" s="210">
        <f>I61+I62+I63+I64+I65+I66+I67</f>
        <v>134000</v>
      </c>
      <c r="J60" s="213">
        <f>J61+J62+J63+J64+J65+J66+J67</f>
        <v>131000</v>
      </c>
      <c r="K60" s="147"/>
    </row>
    <row r="61" spans="3:11" ht="26.25">
      <c r="C61" s="102" t="s">
        <v>484</v>
      </c>
      <c r="D61" s="101" t="s">
        <v>485</v>
      </c>
      <c r="E61" s="100" t="s">
        <v>253</v>
      </c>
      <c r="F61" s="210"/>
      <c r="G61" s="194"/>
      <c r="H61" s="194"/>
      <c r="I61" s="194"/>
      <c r="J61" s="194"/>
      <c r="K61" s="147"/>
    </row>
    <row r="62" spans="3:11" ht="26.25">
      <c r="C62" s="102" t="s">
        <v>486</v>
      </c>
      <c r="D62" s="101" t="s">
        <v>487</v>
      </c>
      <c r="E62" s="100" t="s">
        <v>254</v>
      </c>
      <c r="F62" s="210"/>
      <c r="G62" s="194"/>
      <c r="H62" s="194"/>
      <c r="I62" s="194"/>
      <c r="J62" s="194"/>
      <c r="K62" s="147"/>
    </row>
    <row r="63" spans="3:11" ht="26.25">
      <c r="C63" s="102" t="s">
        <v>488</v>
      </c>
      <c r="D63" s="101" t="s">
        <v>489</v>
      </c>
      <c r="E63" s="100" t="s">
        <v>236</v>
      </c>
      <c r="F63" s="210"/>
      <c r="G63" s="194"/>
      <c r="H63" s="194"/>
      <c r="I63" s="194"/>
      <c r="J63" s="194"/>
      <c r="K63" s="147"/>
    </row>
    <row r="64" spans="3:11" ht="26.25">
      <c r="C64" s="102" t="s">
        <v>490</v>
      </c>
      <c r="D64" s="101" t="s">
        <v>491</v>
      </c>
      <c r="E64" s="100" t="s">
        <v>237</v>
      </c>
      <c r="F64" s="210"/>
      <c r="G64" s="194"/>
      <c r="H64" s="194"/>
      <c r="I64" s="194"/>
      <c r="J64" s="194"/>
      <c r="K64" s="147"/>
    </row>
    <row r="65" spans="3:11" ht="26.25">
      <c r="C65" s="102" t="s">
        <v>492</v>
      </c>
      <c r="D65" s="101" t="s">
        <v>493</v>
      </c>
      <c r="E65" s="100" t="s">
        <v>239</v>
      </c>
      <c r="F65" s="210">
        <v>131000</v>
      </c>
      <c r="G65" s="194">
        <v>142000</v>
      </c>
      <c r="H65" s="194">
        <v>134000</v>
      </c>
      <c r="I65" s="194">
        <v>134000</v>
      </c>
      <c r="J65" s="194">
        <v>131000</v>
      </c>
      <c r="K65" s="147"/>
    </row>
    <row r="66" spans="3:11" ht="26.25">
      <c r="C66" s="102" t="s">
        <v>494</v>
      </c>
      <c r="D66" s="101" t="s">
        <v>495</v>
      </c>
      <c r="E66" s="100" t="s">
        <v>255</v>
      </c>
      <c r="F66" s="210"/>
      <c r="G66" s="194"/>
      <c r="H66" s="194"/>
      <c r="I66" s="194"/>
      <c r="J66" s="194"/>
      <c r="K66" s="147"/>
    </row>
    <row r="67" spans="3:11" ht="26.25">
      <c r="C67" s="102" t="s">
        <v>496</v>
      </c>
      <c r="D67" s="101" t="s">
        <v>497</v>
      </c>
      <c r="E67" s="100" t="s">
        <v>256</v>
      </c>
      <c r="F67" s="210"/>
      <c r="G67" s="194"/>
      <c r="H67" s="194"/>
      <c r="I67" s="194"/>
      <c r="J67" s="194"/>
      <c r="K67" s="147"/>
    </row>
    <row r="68" spans="3:11" ht="26.25">
      <c r="C68" s="103">
        <v>21</v>
      </c>
      <c r="D68" s="99" t="s">
        <v>498</v>
      </c>
      <c r="E68" s="100" t="s">
        <v>258</v>
      </c>
      <c r="F68" s="210"/>
      <c r="G68" s="194"/>
      <c r="H68" s="194"/>
      <c r="I68" s="194"/>
      <c r="J68" s="194"/>
      <c r="K68" s="147"/>
    </row>
    <row r="69" spans="3:11" ht="26.25">
      <c r="C69" s="103">
        <v>22</v>
      </c>
      <c r="D69" s="99" t="s">
        <v>499</v>
      </c>
      <c r="E69" s="100" t="s">
        <v>260</v>
      </c>
      <c r="F69" s="210">
        <v>5172</v>
      </c>
      <c r="G69" s="194">
        <v>5172</v>
      </c>
      <c r="H69" s="194">
        <v>5174</v>
      </c>
      <c r="I69" s="194">
        <v>5172</v>
      </c>
      <c r="J69" s="194">
        <v>5172</v>
      </c>
      <c r="K69" s="147"/>
    </row>
    <row r="70" spans="3:11" ht="37.5">
      <c r="C70" s="103">
        <v>236</v>
      </c>
      <c r="D70" s="99" t="s">
        <v>500</v>
      </c>
      <c r="E70" s="100" t="s">
        <v>261</v>
      </c>
      <c r="F70" s="210"/>
      <c r="G70" s="194"/>
      <c r="H70" s="194"/>
      <c r="I70" s="194"/>
      <c r="J70" s="194"/>
      <c r="K70" s="147"/>
    </row>
    <row r="71" spans="3:11" ht="37.5">
      <c r="C71" s="103" t="s">
        <v>501</v>
      </c>
      <c r="D71" s="99" t="s">
        <v>502</v>
      </c>
      <c r="E71" s="100" t="s">
        <v>262</v>
      </c>
      <c r="F71" s="210"/>
      <c r="G71" s="194"/>
      <c r="H71" s="194"/>
      <c r="I71" s="194"/>
      <c r="J71" s="194"/>
      <c r="K71" s="147"/>
    </row>
    <row r="72" spans="3:11" ht="26.25">
      <c r="C72" s="102" t="s">
        <v>503</v>
      </c>
      <c r="D72" s="101" t="s">
        <v>504</v>
      </c>
      <c r="E72" s="100" t="s">
        <v>263</v>
      </c>
      <c r="F72" s="210"/>
      <c r="G72" s="194"/>
      <c r="H72" s="194"/>
      <c r="I72" s="194"/>
      <c r="J72" s="194"/>
      <c r="K72" s="147"/>
    </row>
    <row r="73" spans="3:11" ht="26.25">
      <c r="C73" s="102" t="s">
        <v>505</v>
      </c>
      <c r="D73" s="101" t="s">
        <v>506</v>
      </c>
      <c r="E73" s="100" t="s">
        <v>265</v>
      </c>
      <c r="F73" s="210"/>
      <c r="G73" s="194"/>
      <c r="H73" s="194"/>
      <c r="I73" s="194"/>
      <c r="J73" s="194"/>
      <c r="K73" s="147"/>
    </row>
    <row r="74" spans="3:11" ht="26.25">
      <c r="C74" s="102" t="s">
        <v>507</v>
      </c>
      <c r="D74" s="101" t="s">
        <v>508</v>
      </c>
      <c r="E74" s="100" t="s">
        <v>266</v>
      </c>
      <c r="F74" s="210"/>
      <c r="G74" s="194"/>
      <c r="H74" s="194"/>
      <c r="I74" s="194"/>
      <c r="J74" s="194"/>
      <c r="K74" s="147"/>
    </row>
    <row r="75" spans="3:11" ht="26.25">
      <c r="C75" s="102" t="s">
        <v>509</v>
      </c>
      <c r="D75" s="101" t="s">
        <v>510</v>
      </c>
      <c r="E75" s="100" t="s">
        <v>267</v>
      </c>
      <c r="F75" s="210"/>
      <c r="G75" s="194"/>
      <c r="H75" s="194"/>
      <c r="I75" s="194"/>
      <c r="J75" s="194"/>
      <c r="K75" s="147"/>
    </row>
    <row r="76" spans="3:11" ht="37.5">
      <c r="C76" s="102" t="s">
        <v>511</v>
      </c>
      <c r="D76" s="101" t="s">
        <v>512</v>
      </c>
      <c r="E76" s="100" t="s">
        <v>268</v>
      </c>
      <c r="F76" s="210"/>
      <c r="G76" s="194"/>
      <c r="H76" s="194"/>
      <c r="I76" s="194"/>
      <c r="J76" s="194"/>
      <c r="K76" s="147"/>
    </row>
    <row r="77" spans="3:11" ht="26.25">
      <c r="C77" s="103">
        <v>24</v>
      </c>
      <c r="D77" s="99" t="s">
        <v>513</v>
      </c>
      <c r="E77" s="100" t="s">
        <v>270</v>
      </c>
      <c r="F77" s="210">
        <v>18600</v>
      </c>
      <c r="G77" s="194">
        <v>8500</v>
      </c>
      <c r="H77" s="194">
        <v>10000</v>
      </c>
      <c r="I77" s="194">
        <v>12000</v>
      </c>
      <c r="J77" s="194">
        <v>18600</v>
      </c>
      <c r="K77" s="147"/>
    </row>
    <row r="78" spans="3:11" ht="26.25">
      <c r="C78" s="103">
        <v>27</v>
      </c>
      <c r="D78" s="99" t="s">
        <v>514</v>
      </c>
      <c r="E78" s="100" t="s">
        <v>515</v>
      </c>
      <c r="F78" s="210"/>
      <c r="G78" s="194"/>
      <c r="H78" s="194"/>
      <c r="I78" s="194"/>
      <c r="J78" s="194"/>
      <c r="K78" s="147"/>
    </row>
    <row r="79" spans="3:11" ht="26.25">
      <c r="C79" s="103" t="s">
        <v>516</v>
      </c>
      <c r="D79" s="99" t="s">
        <v>517</v>
      </c>
      <c r="E79" s="100" t="s">
        <v>518</v>
      </c>
      <c r="F79" s="209" t="s">
        <v>251</v>
      </c>
      <c r="G79" s="194">
        <v>100</v>
      </c>
      <c r="H79" s="194">
        <v>252</v>
      </c>
      <c r="I79" s="194">
        <v>180</v>
      </c>
      <c r="J79" s="194">
        <v>200</v>
      </c>
      <c r="K79" s="147"/>
    </row>
    <row r="80" spans="3:16" ht="26.25">
      <c r="C80" s="103"/>
      <c r="D80" s="99" t="s">
        <v>519</v>
      </c>
      <c r="E80" s="100" t="s">
        <v>520</v>
      </c>
      <c r="F80" s="210">
        <f>F10+F11+F51+F52</f>
        <v>422050</v>
      </c>
      <c r="G80" s="210">
        <f>G10+G11+G51+G52</f>
        <v>362192</v>
      </c>
      <c r="H80" s="210">
        <f>H11+H51+H52</f>
        <v>358813</v>
      </c>
      <c r="I80" s="210">
        <f>I10+I11+I51+I52</f>
        <v>387784</v>
      </c>
      <c r="J80" s="210">
        <f>J10+J11+J51+J52</f>
        <v>411485</v>
      </c>
      <c r="K80" s="147"/>
      <c r="P80" s="227"/>
    </row>
    <row r="81" spans="3:11" ht="26.25">
      <c r="C81" s="103">
        <v>88</v>
      </c>
      <c r="D81" s="99" t="s">
        <v>269</v>
      </c>
      <c r="E81" s="100" t="s">
        <v>521</v>
      </c>
      <c r="F81" s="210">
        <v>133686</v>
      </c>
      <c r="G81" s="194">
        <v>132234</v>
      </c>
      <c r="H81" s="194">
        <v>133278</v>
      </c>
      <c r="I81" s="194">
        <v>133278</v>
      </c>
      <c r="J81" s="194">
        <v>133278</v>
      </c>
      <c r="K81" s="147"/>
    </row>
    <row r="82" spans="3:11" ht="26.25">
      <c r="C82" s="103"/>
      <c r="D82" s="99" t="s">
        <v>52</v>
      </c>
      <c r="E82" s="103"/>
      <c r="F82" s="212"/>
      <c r="G82" s="194"/>
      <c r="H82" s="194"/>
      <c r="I82" s="194"/>
      <c r="J82" s="194"/>
      <c r="K82" s="147"/>
    </row>
    <row r="83" spans="3:11" ht="37.5">
      <c r="C83" s="103"/>
      <c r="D83" s="99" t="s">
        <v>522</v>
      </c>
      <c r="E83" s="100" t="s">
        <v>523</v>
      </c>
      <c r="F83" s="212">
        <f>F84+F93-F94+F95+F96+F97-F98+F99+F102-F103</f>
        <v>192661</v>
      </c>
      <c r="G83" s="212">
        <v>184922</v>
      </c>
      <c r="H83" s="212">
        <v>184355</v>
      </c>
      <c r="I83" s="212">
        <f>I84+I93-I94+I95+I96+I97-I98+I99+I102-I103</f>
        <v>184292</v>
      </c>
      <c r="J83" s="195">
        <f>J84+J93-J94+J95+J96+J97-J98+J99+J102-J103</f>
        <v>192661</v>
      </c>
      <c r="K83" s="147"/>
    </row>
    <row r="84" spans="3:11" ht="33" customHeight="1">
      <c r="C84" s="103">
        <v>30</v>
      </c>
      <c r="D84" s="99" t="s">
        <v>524</v>
      </c>
      <c r="E84" s="100" t="s">
        <v>525</v>
      </c>
      <c r="F84" s="212">
        <f>F85+F86+F87+F88+F89+F90+F91+F92</f>
        <v>227796</v>
      </c>
      <c r="G84" s="194">
        <v>227796</v>
      </c>
      <c r="H84" s="194">
        <v>227796</v>
      </c>
      <c r="I84" s="194">
        <v>227796</v>
      </c>
      <c r="J84" s="194">
        <v>227796</v>
      </c>
      <c r="K84" s="147"/>
    </row>
    <row r="85" spans="3:16" ht="33" customHeight="1">
      <c r="C85" s="102">
        <v>300</v>
      </c>
      <c r="D85" s="101" t="s">
        <v>271</v>
      </c>
      <c r="E85" s="100" t="s">
        <v>526</v>
      </c>
      <c r="F85" s="212"/>
      <c r="G85" s="194"/>
      <c r="H85" s="194"/>
      <c r="I85" s="194"/>
      <c r="J85" s="194"/>
      <c r="K85" s="147"/>
      <c r="P85" s="227">
        <f>I80-I146</f>
        <v>0</v>
      </c>
    </row>
    <row r="86" spans="3:11" ht="26.25">
      <c r="C86" s="102">
        <v>301</v>
      </c>
      <c r="D86" s="101" t="s">
        <v>527</v>
      </c>
      <c r="E86" s="100" t="s">
        <v>528</v>
      </c>
      <c r="F86" s="212"/>
      <c r="G86" s="194"/>
      <c r="H86" s="194"/>
      <c r="I86" s="194"/>
      <c r="J86" s="194"/>
      <c r="K86" s="147"/>
    </row>
    <row r="87" spans="3:11" ht="26.25">
      <c r="C87" s="102">
        <v>302</v>
      </c>
      <c r="D87" s="101" t="s">
        <v>272</v>
      </c>
      <c r="E87" s="100" t="s">
        <v>529</v>
      </c>
      <c r="F87" s="212"/>
      <c r="G87" s="194"/>
      <c r="H87" s="194"/>
      <c r="I87" s="194"/>
      <c r="J87" s="194"/>
      <c r="K87" s="147"/>
    </row>
    <row r="88" spans="3:11" ht="26.25">
      <c r="C88" s="102">
        <v>303</v>
      </c>
      <c r="D88" s="101" t="s">
        <v>273</v>
      </c>
      <c r="E88" s="100" t="s">
        <v>530</v>
      </c>
      <c r="F88" s="212">
        <v>225666</v>
      </c>
      <c r="G88" s="194">
        <v>225666</v>
      </c>
      <c r="H88" s="194">
        <v>225666</v>
      </c>
      <c r="I88" s="194">
        <v>225666</v>
      </c>
      <c r="J88" s="194">
        <v>225666</v>
      </c>
      <c r="K88" s="147"/>
    </row>
    <row r="89" spans="3:11" ht="26.25">
      <c r="C89" s="102">
        <v>304</v>
      </c>
      <c r="D89" s="101" t="s">
        <v>274</v>
      </c>
      <c r="E89" s="100" t="s">
        <v>531</v>
      </c>
      <c r="F89" s="212"/>
      <c r="G89" s="194"/>
      <c r="H89" s="194"/>
      <c r="I89" s="194"/>
      <c r="J89" s="194"/>
      <c r="K89" s="147"/>
    </row>
    <row r="90" spans="3:11" ht="26.25">
      <c r="C90" s="102">
        <v>305</v>
      </c>
      <c r="D90" s="101" t="s">
        <v>275</v>
      </c>
      <c r="E90" s="100" t="s">
        <v>532</v>
      </c>
      <c r="F90" s="212"/>
      <c r="G90" s="194"/>
      <c r="H90" s="194"/>
      <c r="I90" s="194"/>
      <c r="J90" s="194"/>
      <c r="K90" s="147"/>
    </row>
    <row r="91" spans="3:11" ht="26.25">
      <c r="C91" s="102">
        <v>306</v>
      </c>
      <c r="D91" s="101" t="s">
        <v>276</v>
      </c>
      <c r="E91" s="100" t="s">
        <v>533</v>
      </c>
      <c r="F91" s="212"/>
      <c r="G91" s="194"/>
      <c r="H91" s="194"/>
      <c r="I91" s="194"/>
      <c r="J91" s="194"/>
      <c r="K91" s="147"/>
    </row>
    <row r="92" spans="3:11" ht="26.25">
      <c r="C92" s="102">
        <v>309</v>
      </c>
      <c r="D92" s="101" t="s">
        <v>277</v>
      </c>
      <c r="E92" s="100" t="s">
        <v>534</v>
      </c>
      <c r="F92" s="212">
        <v>2130</v>
      </c>
      <c r="G92" s="194">
        <v>2130</v>
      </c>
      <c r="H92" s="194">
        <v>2130</v>
      </c>
      <c r="I92" s="194">
        <v>2130</v>
      </c>
      <c r="J92" s="194">
        <v>2130</v>
      </c>
      <c r="K92" s="147"/>
    </row>
    <row r="93" spans="3:11" ht="26.25">
      <c r="C93" s="103">
        <v>31</v>
      </c>
      <c r="D93" s="99" t="s">
        <v>535</v>
      </c>
      <c r="E93" s="100" t="s">
        <v>536</v>
      </c>
      <c r="F93" s="212"/>
      <c r="G93" s="194"/>
      <c r="H93" s="194"/>
      <c r="I93" s="194"/>
      <c r="J93" s="194"/>
      <c r="K93" s="147"/>
    </row>
    <row r="94" spans="3:11" ht="26.25">
      <c r="C94" s="103" t="s">
        <v>537</v>
      </c>
      <c r="D94" s="99" t="s">
        <v>538</v>
      </c>
      <c r="E94" s="100" t="s">
        <v>539</v>
      </c>
      <c r="F94" s="212"/>
      <c r="G94" s="194"/>
      <c r="H94" s="194"/>
      <c r="I94" s="194"/>
      <c r="J94" s="194"/>
      <c r="K94" s="147"/>
    </row>
    <row r="95" spans="3:11" ht="26.25">
      <c r="C95" s="103">
        <v>32</v>
      </c>
      <c r="D95" s="99" t="s">
        <v>278</v>
      </c>
      <c r="E95" s="100" t="s">
        <v>540</v>
      </c>
      <c r="F95" s="212"/>
      <c r="G95" s="194"/>
      <c r="H95" s="194"/>
      <c r="I95" s="194"/>
      <c r="J95" s="194"/>
      <c r="K95" s="147"/>
    </row>
    <row r="96" spans="3:11" ht="37.5">
      <c r="C96" s="103">
        <v>330</v>
      </c>
      <c r="D96" s="99" t="s">
        <v>541</v>
      </c>
      <c r="E96" s="100" t="s">
        <v>542</v>
      </c>
      <c r="F96" s="212"/>
      <c r="G96" s="194"/>
      <c r="H96" s="194"/>
      <c r="I96" s="194"/>
      <c r="J96" s="194"/>
      <c r="K96" s="147"/>
    </row>
    <row r="97" spans="3:11" ht="56.25">
      <c r="C97" s="103" t="s">
        <v>279</v>
      </c>
      <c r="D97" s="99" t="s">
        <v>543</v>
      </c>
      <c r="E97" s="100" t="s">
        <v>544</v>
      </c>
      <c r="F97" s="212"/>
      <c r="G97" s="194"/>
      <c r="H97" s="194"/>
      <c r="I97" s="194"/>
      <c r="J97" s="194"/>
      <c r="K97" s="147"/>
    </row>
    <row r="98" spans="3:11" ht="56.25">
      <c r="C98" s="103" t="s">
        <v>279</v>
      </c>
      <c r="D98" s="99" t="s">
        <v>545</v>
      </c>
      <c r="E98" s="100" t="s">
        <v>546</v>
      </c>
      <c r="F98" s="212"/>
      <c r="G98" s="194"/>
      <c r="H98" s="194"/>
      <c r="I98" s="194"/>
      <c r="J98" s="194"/>
      <c r="K98" s="147"/>
    </row>
    <row r="99" spans="3:11" ht="26.25">
      <c r="C99" s="103">
        <v>34</v>
      </c>
      <c r="D99" s="99" t="s">
        <v>547</v>
      </c>
      <c r="E99" s="100" t="s">
        <v>548</v>
      </c>
      <c r="F99" s="212">
        <f>F100+F101</f>
        <v>10357</v>
      </c>
      <c r="G99" s="212">
        <v>42</v>
      </c>
      <c r="H99" s="212">
        <v>2051</v>
      </c>
      <c r="I99" s="212">
        <v>42</v>
      </c>
      <c r="J99" s="212">
        <f>J100+J101</f>
        <v>10357</v>
      </c>
      <c r="K99" s="147"/>
    </row>
    <row r="100" spans="3:11" ht="26.25">
      <c r="C100" s="102">
        <v>340</v>
      </c>
      <c r="D100" s="101" t="s">
        <v>549</v>
      </c>
      <c r="E100" s="100" t="s">
        <v>550</v>
      </c>
      <c r="F100" s="212">
        <v>51</v>
      </c>
      <c r="G100" s="194">
        <v>42</v>
      </c>
      <c r="H100" s="194">
        <v>51</v>
      </c>
      <c r="I100" s="194">
        <v>42</v>
      </c>
      <c r="J100" s="194">
        <v>51</v>
      </c>
      <c r="K100" s="147"/>
    </row>
    <row r="101" spans="3:11" ht="26.25">
      <c r="C101" s="102">
        <v>341</v>
      </c>
      <c r="D101" s="101" t="s">
        <v>551</v>
      </c>
      <c r="E101" s="100" t="s">
        <v>552</v>
      </c>
      <c r="F101" s="212">
        <v>10306</v>
      </c>
      <c r="G101" s="194"/>
      <c r="H101" s="194">
        <v>2000</v>
      </c>
      <c r="I101" s="194"/>
      <c r="J101" s="194">
        <v>10306</v>
      </c>
      <c r="K101" s="147"/>
    </row>
    <row r="102" spans="3:11" ht="26.25">
      <c r="C102" s="103"/>
      <c r="D102" s="99" t="s">
        <v>553</v>
      </c>
      <c r="E102" s="100" t="s">
        <v>554</v>
      </c>
      <c r="F102" s="212"/>
      <c r="G102" s="194"/>
      <c r="H102" s="194"/>
      <c r="I102" s="194"/>
      <c r="J102" s="194"/>
      <c r="K102" s="147"/>
    </row>
    <row r="103" spans="3:11" ht="26.25">
      <c r="C103" s="103">
        <v>35</v>
      </c>
      <c r="D103" s="99" t="s">
        <v>555</v>
      </c>
      <c r="E103" s="100" t="s">
        <v>556</v>
      </c>
      <c r="F103" s="212">
        <f>F104+F105</f>
        <v>45492</v>
      </c>
      <c r="G103" s="212">
        <f>G104+G105</f>
        <v>43546</v>
      </c>
      <c r="H103" s="212">
        <v>45492</v>
      </c>
      <c r="I103" s="212">
        <f>I104+I105</f>
        <v>43546</v>
      </c>
      <c r="J103" s="195">
        <f>J104+J105</f>
        <v>45492</v>
      </c>
      <c r="K103" s="147"/>
    </row>
    <row r="104" spans="3:11" ht="26.25">
      <c r="C104" s="102">
        <v>350</v>
      </c>
      <c r="D104" s="101" t="s">
        <v>557</v>
      </c>
      <c r="E104" s="100" t="s">
        <v>558</v>
      </c>
      <c r="F104" s="212">
        <v>45492</v>
      </c>
      <c r="G104" s="212">
        <v>43546</v>
      </c>
      <c r="H104" s="212">
        <v>45492</v>
      </c>
      <c r="I104" s="212">
        <v>43546</v>
      </c>
      <c r="J104" s="195">
        <v>45492</v>
      </c>
      <c r="K104" s="147"/>
    </row>
    <row r="105" spans="3:11" ht="26.25">
      <c r="C105" s="102">
        <v>351</v>
      </c>
      <c r="D105" s="101" t="s">
        <v>559</v>
      </c>
      <c r="E105" s="100" t="s">
        <v>560</v>
      </c>
      <c r="F105" s="212"/>
      <c r="G105" s="194"/>
      <c r="H105" s="194"/>
      <c r="I105" s="194"/>
      <c r="J105" s="194"/>
      <c r="K105" s="147"/>
    </row>
    <row r="106" spans="3:11" ht="26.25">
      <c r="C106" s="103"/>
      <c r="D106" s="99" t="s">
        <v>561</v>
      </c>
      <c r="E106" s="100" t="s">
        <v>562</v>
      </c>
      <c r="F106" s="212">
        <v>9690</v>
      </c>
      <c r="G106" s="212">
        <v>300</v>
      </c>
      <c r="H106" s="212">
        <f>H107+H114</f>
        <v>9502</v>
      </c>
      <c r="I106" s="212">
        <f>I107+I114</f>
        <v>8560</v>
      </c>
      <c r="J106" s="195">
        <f>J107+J114</f>
        <v>8200</v>
      </c>
      <c r="K106" s="147"/>
    </row>
    <row r="107" spans="3:11" ht="26.25">
      <c r="C107" s="103">
        <v>40</v>
      </c>
      <c r="D107" s="99" t="s">
        <v>563</v>
      </c>
      <c r="E107" s="100" t="s">
        <v>564</v>
      </c>
      <c r="F107" s="212">
        <v>8490</v>
      </c>
      <c r="G107" s="212"/>
      <c r="H107" s="212">
        <f>H108+H109+H110+H111+H112+H113</f>
        <v>8096</v>
      </c>
      <c r="I107" s="212">
        <f>I108+I109+I110+I111+I112+I113</f>
        <v>7660</v>
      </c>
      <c r="J107" s="195">
        <f>J108+J109+J110+J111+J112+J113</f>
        <v>7000</v>
      </c>
      <c r="K107" s="147"/>
    </row>
    <row r="108" spans="3:11" ht="26.25">
      <c r="C108" s="102">
        <v>400</v>
      </c>
      <c r="D108" s="101" t="s">
        <v>280</v>
      </c>
      <c r="E108" s="100" t="s">
        <v>565</v>
      </c>
      <c r="F108" s="212"/>
      <c r="G108" s="194"/>
      <c r="H108" s="194"/>
      <c r="I108" s="194"/>
      <c r="J108" s="194"/>
      <c r="K108" s="147"/>
    </row>
    <row r="109" spans="3:11" ht="26.25">
      <c r="C109" s="102">
        <v>401</v>
      </c>
      <c r="D109" s="101" t="s">
        <v>566</v>
      </c>
      <c r="E109" s="100" t="s">
        <v>567</v>
      </c>
      <c r="F109" s="212"/>
      <c r="G109" s="194"/>
      <c r="H109" s="194"/>
      <c r="I109" s="194"/>
      <c r="J109" s="194"/>
      <c r="K109" s="147"/>
    </row>
    <row r="110" spans="3:11" ht="26.25">
      <c r="C110" s="102">
        <v>403</v>
      </c>
      <c r="D110" s="101" t="s">
        <v>281</v>
      </c>
      <c r="E110" s="100" t="s">
        <v>568</v>
      </c>
      <c r="F110" s="212"/>
      <c r="G110" s="194"/>
      <c r="H110" s="194"/>
      <c r="I110" s="194"/>
      <c r="J110" s="194"/>
      <c r="K110" s="147"/>
    </row>
    <row r="111" spans="3:11" ht="26.25">
      <c r="C111" s="102">
        <v>404</v>
      </c>
      <c r="D111" s="101" t="s">
        <v>282</v>
      </c>
      <c r="E111" s="100" t="s">
        <v>569</v>
      </c>
      <c r="F111" s="212">
        <v>6660</v>
      </c>
      <c r="G111" s="194"/>
      <c r="H111" s="194">
        <v>6660</v>
      </c>
      <c r="I111" s="194">
        <v>6660</v>
      </c>
      <c r="J111" s="194">
        <v>5000</v>
      </c>
      <c r="K111" s="147"/>
    </row>
    <row r="112" spans="3:11" ht="26.25">
      <c r="C112" s="102">
        <v>405</v>
      </c>
      <c r="D112" s="101" t="s">
        <v>570</v>
      </c>
      <c r="E112" s="100" t="s">
        <v>571</v>
      </c>
      <c r="F112" s="212">
        <v>1830</v>
      </c>
      <c r="G112" s="194"/>
      <c r="H112" s="194">
        <v>1436</v>
      </c>
      <c r="I112" s="194">
        <v>1000</v>
      </c>
      <c r="J112" s="194">
        <v>2000</v>
      </c>
      <c r="K112" s="147"/>
    </row>
    <row r="113" spans="3:11" ht="26.25">
      <c r="C113" s="102" t="s">
        <v>283</v>
      </c>
      <c r="D113" s="101" t="s">
        <v>284</v>
      </c>
      <c r="E113" s="100" t="s">
        <v>572</v>
      </c>
      <c r="F113" s="212"/>
      <c r="G113" s="194"/>
      <c r="H113" s="194"/>
      <c r="I113" s="194"/>
      <c r="J113" s="194"/>
      <c r="K113" s="147"/>
    </row>
    <row r="114" spans="3:11" ht="26.25">
      <c r="C114" s="103">
        <v>41</v>
      </c>
      <c r="D114" s="99" t="s">
        <v>573</v>
      </c>
      <c r="E114" s="100" t="s">
        <v>574</v>
      </c>
      <c r="F114" s="212">
        <f>F115+F117+F118+F119+F120+F121+F122</f>
        <v>1200</v>
      </c>
      <c r="G114" s="212"/>
      <c r="H114" s="212">
        <v>1406</v>
      </c>
      <c r="I114" s="212">
        <f>I115+I117+I118+I119+I120+I121+I122</f>
        <v>900</v>
      </c>
      <c r="J114" s="195">
        <f>J115+J117+J118+J119+J120+J121+J122</f>
        <v>1200</v>
      </c>
      <c r="K114" s="147"/>
    </row>
    <row r="115" spans="3:11" ht="26.25">
      <c r="C115" s="102">
        <v>410</v>
      </c>
      <c r="D115" s="101" t="s">
        <v>285</v>
      </c>
      <c r="E115" s="100" t="s">
        <v>575</v>
      </c>
      <c r="F115" s="212"/>
      <c r="G115" s="194"/>
      <c r="H115" s="194"/>
      <c r="I115" s="194"/>
      <c r="J115" s="194"/>
      <c r="K115" s="147"/>
    </row>
    <row r="116" spans="3:11" ht="26.25">
      <c r="C116" s="102">
        <v>411</v>
      </c>
      <c r="D116" s="101" t="s">
        <v>286</v>
      </c>
      <c r="E116" s="100" t="s">
        <v>576</v>
      </c>
      <c r="F116" s="212"/>
      <c r="G116" s="194"/>
      <c r="H116" s="194"/>
      <c r="I116" s="194"/>
      <c r="J116" s="194"/>
      <c r="K116" s="147"/>
    </row>
    <row r="117" spans="3:11" ht="26.25">
      <c r="C117" s="102">
        <v>412</v>
      </c>
      <c r="D117" s="101" t="s">
        <v>577</v>
      </c>
      <c r="E117" s="100" t="s">
        <v>578</v>
      </c>
      <c r="F117" s="212"/>
      <c r="G117" s="194"/>
      <c r="H117" s="194"/>
      <c r="I117" s="194"/>
      <c r="J117" s="194"/>
      <c r="K117" s="147"/>
    </row>
    <row r="118" spans="3:11" ht="26.25">
      <c r="C118" s="102">
        <v>413</v>
      </c>
      <c r="D118" s="101" t="s">
        <v>579</v>
      </c>
      <c r="E118" s="100" t="s">
        <v>580</v>
      </c>
      <c r="F118" s="212"/>
      <c r="G118" s="194"/>
      <c r="H118" s="194"/>
      <c r="I118" s="194"/>
      <c r="J118" s="194"/>
      <c r="K118" s="147"/>
    </row>
    <row r="119" spans="3:11" ht="26.25">
      <c r="C119" s="102">
        <v>414</v>
      </c>
      <c r="D119" s="101" t="s">
        <v>581</v>
      </c>
      <c r="E119" s="100" t="s">
        <v>582</v>
      </c>
      <c r="F119" s="212">
        <v>900</v>
      </c>
      <c r="G119" s="194">
        <v>225</v>
      </c>
      <c r="H119" s="194">
        <v>1216</v>
      </c>
      <c r="I119" s="194">
        <v>675</v>
      </c>
      <c r="J119" s="194">
        <v>900</v>
      </c>
      <c r="K119" s="147"/>
    </row>
    <row r="120" spans="3:11" ht="26.25">
      <c r="C120" s="102">
        <v>415</v>
      </c>
      <c r="D120" s="101" t="s">
        <v>583</v>
      </c>
      <c r="E120" s="100" t="s">
        <v>584</v>
      </c>
      <c r="F120" s="212"/>
      <c r="G120" s="194"/>
      <c r="H120" s="194"/>
      <c r="I120" s="194"/>
      <c r="J120" s="194"/>
      <c r="K120" s="147"/>
    </row>
    <row r="121" spans="3:11" ht="26.25">
      <c r="C121" s="102">
        <v>416</v>
      </c>
      <c r="D121" s="101" t="s">
        <v>585</v>
      </c>
      <c r="E121" s="100" t="s">
        <v>586</v>
      </c>
      <c r="F121" s="212">
        <v>300</v>
      </c>
      <c r="G121" s="194">
        <v>75</v>
      </c>
      <c r="H121" s="194">
        <v>190</v>
      </c>
      <c r="I121" s="194">
        <v>225</v>
      </c>
      <c r="J121" s="194">
        <v>300</v>
      </c>
      <c r="K121" s="147"/>
    </row>
    <row r="122" spans="3:11" ht="26.25">
      <c r="C122" s="102">
        <v>419</v>
      </c>
      <c r="D122" s="101" t="s">
        <v>587</v>
      </c>
      <c r="E122" s="100" t="s">
        <v>588</v>
      </c>
      <c r="F122" s="212"/>
      <c r="G122" s="194"/>
      <c r="H122" s="194"/>
      <c r="I122" s="194"/>
      <c r="J122" s="194"/>
      <c r="K122" s="147"/>
    </row>
    <row r="123" spans="3:11" ht="26.25">
      <c r="C123" s="103">
        <v>498</v>
      </c>
      <c r="D123" s="99" t="s">
        <v>589</v>
      </c>
      <c r="E123" s="100" t="s">
        <v>590</v>
      </c>
      <c r="F123" s="212"/>
      <c r="G123" s="194">
        <v>55</v>
      </c>
      <c r="H123" s="194"/>
      <c r="I123" s="194">
        <v>55</v>
      </c>
      <c r="J123" s="194">
        <v>55</v>
      </c>
      <c r="K123" s="147"/>
    </row>
    <row r="124" spans="3:11" ht="26.25">
      <c r="C124" s="103" t="s">
        <v>591</v>
      </c>
      <c r="D124" s="99" t="s">
        <v>592</v>
      </c>
      <c r="E124" s="100" t="s">
        <v>593</v>
      </c>
      <c r="F124" s="212">
        <f>F125+F132+F133+F141+F142+F143+F144</f>
        <v>219699</v>
      </c>
      <c r="G124" s="212">
        <f>G125+G132+G133+G141+G142+G143+G144</f>
        <v>177545</v>
      </c>
      <c r="H124" s="212">
        <f>H125+H132+H133+H141+H142+H143+H144</f>
        <v>164956</v>
      </c>
      <c r="I124" s="212">
        <f>I125+I132+I133+I141+I142+I143+I144</f>
        <v>194877</v>
      </c>
      <c r="J124" s="212">
        <f>J125+J132+J133+J141+J142+J143+J144</f>
        <v>210569</v>
      </c>
      <c r="K124" s="147"/>
    </row>
    <row r="125" spans="3:11" ht="37.5">
      <c r="C125" s="103">
        <v>42</v>
      </c>
      <c r="D125" s="99" t="s">
        <v>594</v>
      </c>
      <c r="E125" s="100" t="s">
        <v>595</v>
      </c>
      <c r="F125" s="212">
        <f>F126+F127+F128+F129+F130+F131</f>
        <v>800</v>
      </c>
      <c r="G125" s="212">
        <v>200</v>
      </c>
      <c r="H125" s="212">
        <v>870</v>
      </c>
      <c r="I125" s="212">
        <f>I126+I127+I128+I129+I130+I131</f>
        <v>600</v>
      </c>
      <c r="J125" s="195">
        <f>J126+J127+J128+J129+J130+J131</f>
        <v>800</v>
      </c>
      <c r="K125" s="147"/>
    </row>
    <row r="126" spans="3:11" ht="26.25">
      <c r="C126" s="102">
        <v>420</v>
      </c>
      <c r="D126" s="101" t="s">
        <v>596</v>
      </c>
      <c r="E126" s="100" t="s">
        <v>597</v>
      </c>
      <c r="F126" s="212"/>
      <c r="G126" s="194"/>
      <c r="H126" s="194"/>
      <c r="I126" s="194"/>
      <c r="J126" s="194"/>
      <c r="K126" s="147"/>
    </row>
    <row r="127" spans="3:11" ht="26.25">
      <c r="C127" s="102">
        <v>421</v>
      </c>
      <c r="D127" s="101" t="s">
        <v>598</v>
      </c>
      <c r="E127" s="100" t="s">
        <v>599</v>
      </c>
      <c r="F127" s="212"/>
      <c r="G127" s="194"/>
      <c r="H127" s="194"/>
      <c r="I127" s="194"/>
      <c r="J127" s="194"/>
      <c r="K127" s="147"/>
    </row>
    <row r="128" spans="3:11" ht="26.25">
      <c r="C128" s="102">
        <v>422</v>
      </c>
      <c r="D128" s="101" t="s">
        <v>508</v>
      </c>
      <c r="E128" s="100" t="s">
        <v>600</v>
      </c>
      <c r="F128" s="212">
        <v>800</v>
      </c>
      <c r="G128" s="194">
        <v>200</v>
      </c>
      <c r="H128" s="194"/>
      <c r="I128" s="194">
        <v>600</v>
      </c>
      <c r="J128" s="194">
        <v>800</v>
      </c>
      <c r="K128" s="147"/>
    </row>
    <row r="129" spans="3:11" ht="26.25">
      <c r="C129" s="102">
        <v>423</v>
      </c>
      <c r="D129" s="101" t="s">
        <v>510</v>
      </c>
      <c r="E129" s="100" t="s">
        <v>601</v>
      </c>
      <c r="F129" s="212"/>
      <c r="G129" s="194"/>
      <c r="H129" s="194"/>
      <c r="I129" s="194"/>
      <c r="J129" s="194"/>
      <c r="K129" s="147"/>
    </row>
    <row r="130" spans="3:11" ht="37.5">
      <c r="C130" s="102">
        <v>427</v>
      </c>
      <c r="D130" s="101" t="s">
        <v>602</v>
      </c>
      <c r="E130" s="100" t="s">
        <v>603</v>
      </c>
      <c r="F130" s="212"/>
      <c r="G130" s="194"/>
      <c r="H130" s="194"/>
      <c r="I130" s="194"/>
      <c r="J130" s="194"/>
      <c r="K130" s="147"/>
    </row>
    <row r="131" spans="3:11" ht="26.25">
      <c r="C131" s="102" t="s">
        <v>604</v>
      </c>
      <c r="D131" s="101" t="s">
        <v>605</v>
      </c>
      <c r="E131" s="100" t="s">
        <v>606</v>
      </c>
      <c r="F131" s="212"/>
      <c r="G131" s="194"/>
      <c r="H131" s="194">
        <v>870</v>
      </c>
      <c r="I131" s="194"/>
      <c r="J131" s="194"/>
      <c r="K131" s="147"/>
    </row>
    <row r="132" spans="3:11" ht="26.25">
      <c r="C132" s="103">
        <v>430</v>
      </c>
      <c r="D132" s="99" t="s">
        <v>607</v>
      </c>
      <c r="E132" s="100" t="s">
        <v>608</v>
      </c>
      <c r="F132" s="212">
        <v>3000</v>
      </c>
      <c r="G132" s="194">
        <v>2600</v>
      </c>
      <c r="H132" s="194">
        <v>3233</v>
      </c>
      <c r="I132" s="194">
        <v>2800</v>
      </c>
      <c r="J132" s="194">
        <v>3000</v>
      </c>
      <c r="K132" s="147"/>
    </row>
    <row r="133" spans="3:11" ht="26.25">
      <c r="C133" s="103" t="s">
        <v>609</v>
      </c>
      <c r="D133" s="99" t="s">
        <v>610</v>
      </c>
      <c r="E133" s="100" t="s">
        <v>611</v>
      </c>
      <c r="F133" s="212">
        <v>44399</v>
      </c>
      <c r="G133" s="212">
        <f>G134+G135+G136+G137+G138+G139+G140</f>
        <v>27245</v>
      </c>
      <c r="H133" s="212">
        <f>H134+H135+H136+H137+H138+H139+H140</f>
        <v>33522</v>
      </c>
      <c r="I133" s="212">
        <f>I134+I135+I136+I137+I138+I139+I140</f>
        <v>33027</v>
      </c>
      <c r="J133" s="212">
        <f>J134+J135+J136+J137+J138+J139+J140</f>
        <v>35269</v>
      </c>
      <c r="K133" s="147"/>
    </row>
    <row r="134" spans="3:11" ht="26.25">
      <c r="C134" s="102">
        <v>431</v>
      </c>
      <c r="D134" s="101" t="s">
        <v>612</v>
      </c>
      <c r="E134" s="100" t="s">
        <v>613</v>
      </c>
      <c r="F134" s="212"/>
      <c r="G134" s="194"/>
      <c r="H134" s="194"/>
      <c r="I134" s="194"/>
      <c r="J134" s="194"/>
      <c r="K134" s="147"/>
    </row>
    <row r="135" spans="3:11" ht="26.25">
      <c r="C135" s="102">
        <v>432</v>
      </c>
      <c r="D135" s="101" t="s">
        <v>614</v>
      </c>
      <c r="E135" s="100" t="s">
        <v>615</v>
      </c>
      <c r="F135" s="212"/>
      <c r="G135" s="194"/>
      <c r="H135" s="194"/>
      <c r="I135" s="194"/>
      <c r="J135" s="194"/>
      <c r="K135" s="147"/>
    </row>
    <row r="136" spans="3:11" ht="26.25">
      <c r="C136" s="102">
        <v>433</v>
      </c>
      <c r="D136" s="101" t="s">
        <v>616</v>
      </c>
      <c r="E136" s="100" t="s">
        <v>617</v>
      </c>
      <c r="F136" s="212"/>
      <c r="G136" s="194"/>
      <c r="H136" s="194"/>
      <c r="I136" s="194"/>
      <c r="J136" s="194"/>
      <c r="K136" s="147"/>
    </row>
    <row r="137" spans="3:11" ht="26.25">
      <c r="C137" s="102">
        <v>434</v>
      </c>
      <c r="D137" s="101" t="s">
        <v>618</v>
      </c>
      <c r="E137" s="100" t="s">
        <v>619</v>
      </c>
      <c r="F137" s="212"/>
      <c r="G137" s="194"/>
      <c r="H137" s="194"/>
      <c r="I137" s="194"/>
      <c r="J137" s="194"/>
      <c r="K137" s="147"/>
    </row>
    <row r="138" spans="3:15" ht="26.25">
      <c r="C138" s="102">
        <v>435</v>
      </c>
      <c r="D138" s="101" t="s">
        <v>620</v>
      </c>
      <c r="E138" s="100" t="s">
        <v>621</v>
      </c>
      <c r="F138" s="212">
        <v>44399</v>
      </c>
      <c r="G138" s="194">
        <v>27245</v>
      </c>
      <c r="H138" s="194">
        <v>33522</v>
      </c>
      <c r="I138" s="194">
        <v>33027</v>
      </c>
      <c r="J138" s="194">
        <v>35269</v>
      </c>
      <c r="K138" s="147"/>
      <c r="O138" s="227"/>
    </row>
    <row r="139" spans="3:11" ht="26.25">
      <c r="C139" s="102">
        <v>436</v>
      </c>
      <c r="D139" s="101" t="s">
        <v>622</v>
      </c>
      <c r="E139" s="100" t="s">
        <v>623</v>
      </c>
      <c r="F139" s="212"/>
      <c r="G139" s="194"/>
      <c r="H139" s="194"/>
      <c r="I139" s="194"/>
      <c r="J139" s="194"/>
      <c r="K139" s="147"/>
    </row>
    <row r="140" spans="3:11" ht="26.25">
      <c r="C140" s="102">
        <v>439</v>
      </c>
      <c r="D140" s="101" t="s">
        <v>624</v>
      </c>
      <c r="E140" s="100" t="s">
        <v>625</v>
      </c>
      <c r="F140" s="212"/>
      <c r="G140" s="194"/>
      <c r="H140" s="194"/>
      <c r="I140" s="194"/>
      <c r="J140" s="194"/>
      <c r="K140" s="147"/>
    </row>
    <row r="141" spans="3:11" ht="26.25">
      <c r="C141" s="103" t="s">
        <v>626</v>
      </c>
      <c r="D141" s="99" t="s">
        <v>627</v>
      </c>
      <c r="E141" s="100" t="s">
        <v>628</v>
      </c>
      <c r="F141" s="212">
        <v>72000</v>
      </c>
      <c r="G141" s="194">
        <v>68000</v>
      </c>
      <c r="H141" s="194">
        <v>48000</v>
      </c>
      <c r="I141" s="194">
        <v>70000</v>
      </c>
      <c r="J141" s="194">
        <v>72000</v>
      </c>
      <c r="K141" s="147"/>
    </row>
    <row r="142" spans="3:11" ht="26.25">
      <c r="C142" s="103">
        <v>47</v>
      </c>
      <c r="D142" s="99" t="s">
        <v>629</v>
      </c>
      <c r="E142" s="100" t="s">
        <v>630</v>
      </c>
      <c r="F142" s="212">
        <v>1500</v>
      </c>
      <c r="G142" s="194">
        <v>1500</v>
      </c>
      <c r="H142" s="194">
        <v>400</v>
      </c>
      <c r="I142" s="194">
        <v>1500</v>
      </c>
      <c r="J142" s="194">
        <v>1500</v>
      </c>
      <c r="K142" s="147"/>
    </row>
    <row r="143" spans="3:11" ht="26.25">
      <c r="C143" s="103">
        <v>48</v>
      </c>
      <c r="D143" s="99" t="s">
        <v>631</v>
      </c>
      <c r="E143" s="100" t="s">
        <v>632</v>
      </c>
      <c r="F143" s="212">
        <v>2000</v>
      </c>
      <c r="G143" s="194"/>
      <c r="H143" s="194">
        <v>2800</v>
      </c>
      <c r="I143" s="194">
        <v>2000</v>
      </c>
      <c r="J143" s="194">
        <v>2000</v>
      </c>
      <c r="K143" s="147"/>
    </row>
    <row r="144" spans="3:11" ht="26.25">
      <c r="C144" s="103" t="s">
        <v>287</v>
      </c>
      <c r="D144" s="99" t="s">
        <v>633</v>
      </c>
      <c r="E144" s="100" t="s">
        <v>634</v>
      </c>
      <c r="F144" s="212">
        <v>96000</v>
      </c>
      <c r="G144" s="194">
        <v>78000</v>
      </c>
      <c r="H144" s="194">
        <v>76131</v>
      </c>
      <c r="I144" s="194">
        <v>84950</v>
      </c>
      <c r="J144" s="194">
        <v>96000</v>
      </c>
      <c r="K144" s="147"/>
    </row>
    <row r="145" spans="3:11" ht="37.5">
      <c r="C145" s="103"/>
      <c r="D145" s="99" t="s">
        <v>635</v>
      </c>
      <c r="E145" s="100" t="s">
        <v>636</v>
      </c>
      <c r="F145" s="212"/>
      <c r="G145" s="194"/>
      <c r="H145" s="194"/>
      <c r="I145" s="194"/>
      <c r="J145" s="194"/>
      <c r="K145" s="147"/>
    </row>
    <row r="146" spans="3:16" ht="26.25">
      <c r="C146" s="103"/>
      <c r="D146" s="99" t="s">
        <v>637</v>
      </c>
      <c r="E146" s="100" t="s">
        <v>638</v>
      </c>
      <c r="F146" s="212">
        <f>F106+F124+F123+F83-F145</f>
        <v>422050</v>
      </c>
      <c r="G146" s="212">
        <v>362192</v>
      </c>
      <c r="H146" s="212">
        <f>H106+H124+H123+H83-H145</f>
        <v>358813</v>
      </c>
      <c r="I146" s="212">
        <f>I106+I124+I123+I83-I145</f>
        <v>387784</v>
      </c>
      <c r="J146" s="195">
        <f>J106+J124+J123+J83-J145</f>
        <v>411485</v>
      </c>
      <c r="K146" s="147"/>
      <c r="P146" s="227"/>
    </row>
    <row r="147" spans="3:11" ht="26.25">
      <c r="C147" s="103">
        <v>89</v>
      </c>
      <c r="D147" s="99" t="s">
        <v>639</v>
      </c>
      <c r="E147" s="100" t="s">
        <v>640</v>
      </c>
      <c r="F147" s="212">
        <v>133686</v>
      </c>
      <c r="G147" s="194">
        <v>132234</v>
      </c>
      <c r="H147" s="194">
        <v>133278</v>
      </c>
      <c r="I147" s="194">
        <v>133278</v>
      </c>
      <c r="J147" s="194">
        <v>133278</v>
      </c>
      <c r="K147" s="147"/>
    </row>
    <row r="148" spans="6:16" ht="23.25">
      <c r="F148" s="147"/>
      <c r="G148" s="148"/>
      <c r="H148" s="148"/>
      <c r="I148" s="148"/>
      <c r="J148" s="149"/>
      <c r="K148" s="147"/>
      <c r="P148" s="227"/>
    </row>
  </sheetData>
  <sheetProtection/>
  <mergeCells count="11"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  <mergeCell ref="D5:D7"/>
  </mergeCells>
  <printOptions/>
  <pageMargins left="0.75" right="0.75" top="1" bottom="1" header="0.5" footer="0.5"/>
  <pageSetup fitToHeight="0" fitToWidth="1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N59"/>
  <sheetViews>
    <sheetView zoomScale="75" zoomScaleNormal="75" zoomScalePageLayoutView="0" workbookViewId="0" topLeftCell="A34">
      <selection activeCell="H58" sqref="H58"/>
    </sheetView>
  </sheetViews>
  <sheetFormatPr defaultColWidth="9.140625" defaultRowHeight="12.75"/>
  <cols>
    <col min="2" max="2" width="83.421875" style="0" customWidth="1"/>
    <col min="3" max="3" width="18.140625" style="69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  <col min="12" max="12" width="12.8515625" style="0" bestFit="1" customWidth="1"/>
    <col min="14" max="14" width="12.8515625" style="0" bestFit="1" customWidth="1"/>
  </cols>
  <sheetData>
    <row r="3" ht="24.75" customHeight="1">
      <c r="H3" s="4" t="s">
        <v>150</v>
      </c>
    </row>
    <row r="4" spans="2:8" s="5" customFormat="1" ht="24.75" customHeight="1">
      <c r="B4" s="315" t="s">
        <v>90</v>
      </c>
      <c r="C4" s="315"/>
      <c r="D4" s="315"/>
      <c r="E4" s="315"/>
      <c r="F4" s="315"/>
      <c r="G4" s="315"/>
      <c r="H4" s="315"/>
    </row>
    <row r="5" spans="2:8" s="5" customFormat="1" ht="24.75" customHeight="1">
      <c r="B5" s="315" t="s">
        <v>691</v>
      </c>
      <c r="C5" s="315"/>
      <c r="D5" s="315"/>
      <c r="E5" s="315"/>
      <c r="F5" s="315"/>
      <c r="G5" s="315"/>
      <c r="H5" s="315"/>
    </row>
    <row r="6" spans="2:8" s="2" customFormat="1" ht="18.75" customHeight="1" thickBot="1">
      <c r="B6" s="107"/>
      <c r="C6" s="108"/>
      <c r="D6" s="107"/>
      <c r="E6" s="107"/>
      <c r="F6" s="107"/>
      <c r="G6" s="107"/>
      <c r="H6" s="109" t="s">
        <v>131</v>
      </c>
    </row>
    <row r="7" spans="2:8" s="119" customFormat="1" ht="23.25">
      <c r="B7" s="316" t="s">
        <v>132</v>
      </c>
      <c r="C7" s="318" t="s">
        <v>79</v>
      </c>
      <c r="D7" s="318" t="s">
        <v>290</v>
      </c>
      <c r="E7" s="318"/>
      <c r="F7" s="318"/>
      <c r="G7" s="318"/>
      <c r="H7" s="320"/>
    </row>
    <row r="8" spans="2:8" s="119" customFormat="1" ht="69.75">
      <c r="B8" s="317"/>
      <c r="C8" s="319"/>
      <c r="D8" s="110" t="s">
        <v>680</v>
      </c>
      <c r="E8" s="110" t="s">
        <v>692</v>
      </c>
      <c r="F8" s="110" t="s">
        <v>682</v>
      </c>
      <c r="G8" s="110" t="s">
        <v>693</v>
      </c>
      <c r="H8" s="111" t="s">
        <v>694</v>
      </c>
    </row>
    <row r="9" spans="2:8" s="119" customFormat="1" ht="45">
      <c r="B9" s="112" t="s">
        <v>319</v>
      </c>
      <c r="C9" s="113"/>
      <c r="D9" s="114"/>
      <c r="E9" s="114"/>
      <c r="F9" s="114"/>
      <c r="G9" s="114"/>
      <c r="H9" s="115"/>
    </row>
    <row r="10" spans="2:14" s="119" customFormat="1" ht="45">
      <c r="B10" s="112" t="s">
        <v>320</v>
      </c>
      <c r="C10" s="113">
        <v>3001</v>
      </c>
      <c r="D10" s="217">
        <f>D11+D12+D13</f>
        <v>275519</v>
      </c>
      <c r="E10" s="217">
        <f>E11+E12+E13</f>
        <v>62500</v>
      </c>
      <c r="F10" s="217">
        <v>59159</v>
      </c>
      <c r="G10" s="217">
        <f>G11+G12+G13</f>
        <v>76930</v>
      </c>
      <c r="H10" s="217">
        <f>H11+H12+H13</f>
        <v>76930</v>
      </c>
      <c r="L10" s="215"/>
      <c r="N10" s="215"/>
    </row>
    <row r="11" spans="2:14" s="119" customFormat="1" ht="23.25">
      <c r="B11" s="116" t="s">
        <v>91</v>
      </c>
      <c r="C11" s="113">
        <v>3002</v>
      </c>
      <c r="D11" s="218">
        <v>259319</v>
      </c>
      <c r="E11" s="217">
        <v>60125</v>
      </c>
      <c r="F11" s="217">
        <v>57409</v>
      </c>
      <c r="G11" s="217">
        <v>70893</v>
      </c>
      <c r="H11" s="219">
        <v>70892</v>
      </c>
      <c r="L11" s="215"/>
      <c r="N11" s="215"/>
    </row>
    <row r="12" spans="2:14" s="119" customFormat="1" ht="23.25">
      <c r="B12" s="116" t="s">
        <v>92</v>
      </c>
      <c r="C12" s="113">
        <v>3003</v>
      </c>
      <c r="D12" s="220">
        <v>8500</v>
      </c>
      <c r="E12" s="217">
        <v>1750</v>
      </c>
      <c r="F12" s="217">
        <v>1000</v>
      </c>
      <c r="G12" s="217">
        <v>2875</v>
      </c>
      <c r="H12" s="219">
        <v>2875</v>
      </c>
      <c r="N12" s="215"/>
    </row>
    <row r="13" spans="2:8" s="119" customFormat="1" ht="23.25">
      <c r="B13" s="116" t="s">
        <v>93</v>
      </c>
      <c r="C13" s="113">
        <v>3004</v>
      </c>
      <c r="D13" s="221">
        <v>7700</v>
      </c>
      <c r="E13" s="217">
        <v>625</v>
      </c>
      <c r="F13" s="217">
        <v>750</v>
      </c>
      <c r="G13" s="217">
        <v>3162</v>
      </c>
      <c r="H13" s="219">
        <v>3163</v>
      </c>
    </row>
    <row r="14" spans="2:12" s="119" customFormat="1" ht="45">
      <c r="B14" s="112" t="s">
        <v>321</v>
      </c>
      <c r="C14" s="113">
        <v>3005</v>
      </c>
      <c r="D14" s="221">
        <f>D15+D16+D17+D18+D19</f>
        <v>231151</v>
      </c>
      <c r="E14" s="217">
        <f>E15+E16+E17+E18+E19</f>
        <v>59227</v>
      </c>
      <c r="F14" s="217">
        <v>56445</v>
      </c>
      <c r="G14" s="217">
        <v>57308</v>
      </c>
      <c r="H14" s="219">
        <v>57308</v>
      </c>
      <c r="L14" s="215"/>
    </row>
    <row r="15" spans="2:8" s="119" customFormat="1" ht="23.25">
      <c r="B15" s="116" t="s">
        <v>94</v>
      </c>
      <c r="C15" s="113">
        <v>3006</v>
      </c>
      <c r="D15" s="221">
        <v>90000</v>
      </c>
      <c r="E15" s="217">
        <v>24600</v>
      </c>
      <c r="F15" s="217">
        <v>24875</v>
      </c>
      <c r="G15" s="217">
        <v>20263</v>
      </c>
      <c r="H15" s="219">
        <v>20262</v>
      </c>
    </row>
    <row r="16" spans="2:12" s="119" customFormat="1" ht="23.25">
      <c r="B16" s="116" t="s">
        <v>322</v>
      </c>
      <c r="C16" s="113">
        <v>3007</v>
      </c>
      <c r="D16" s="221">
        <v>140391</v>
      </c>
      <c r="E16" s="217">
        <v>34425</v>
      </c>
      <c r="F16" s="217">
        <v>29000</v>
      </c>
      <c r="G16" s="217">
        <v>38483</v>
      </c>
      <c r="H16" s="219">
        <v>38483</v>
      </c>
      <c r="L16" s="215"/>
    </row>
    <row r="17" spans="2:8" s="120" customFormat="1" ht="23.25">
      <c r="B17" s="116" t="s">
        <v>95</v>
      </c>
      <c r="C17" s="113">
        <v>3008</v>
      </c>
      <c r="D17" s="221">
        <v>500</v>
      </c>
      <c r="E17" s="217">
        <v>125</v>
      </c>
      <c r="F17" s="217">
        <v>70</v>
      </c>
      <c r="G17" s="217">
        <v>152</v>
      </c>
      <c r="H17" s="219">
        <v>153</v>
      </c>
    </row>
    <row r="18" spans="2:8" s="120" customFormat="1" ht="23.25">
      <c r="B18" s="116" t="s">
        <v>96</v>
      </c>
      <c r="C18" s="113">
        <v>3009</v>
      </c>
      <c r="D18" s="221"/>
      <c r="E18" s="217">
        <v>12</v>
      </c>
      <c r="F18" s="217">
        <v>0</v>
      </c>
      <c r="G18" s="217">
        <f aca="true" t="shared" si="0" ref="G18:G57">D18/4</f>
        <v>0</v>
      </c>
      <c r="H18" s="219">
        <v>0</v>
      </c>
    </row>
    <row r="19" spans="2:8" s="120" customFormat="1" ht="23.25">
      <c r="B19" s="116" t="s">
        <v>323</v>
      </c>
      <c r="C19" s="113">
        <v>3010</v>
      </c>
      <c r="D19" s="221">
        <v>260</v>
      </c>
      <c r="E19" s="217">
        <v>65</v>
      </c>
      <c r="F19" s="217">
        <v>2500</v>
      </c>
      <c r="G19" s="217">
        <v>0</v>
      </c>
      <c r="H19" s="219">
        <v>0</v>
      </c>
    </row>
    <row r="20" spans="2:8" s="120" customFormat="1" ht="45">
      <c r="B20" s="112" t="s">
        <v>324</v>
      </c>
      <c r="C20" s="113">
        <v>3011</v>
      </c>
      <c r="D20" s="221">
        <f>D10-D14</f>
        <v>44368</v>
      </c>
      <c r="E20" s="217">
        <f>E10-E14</f>
        <v>3273</v>
      </c>
      <c r="F20" s="217">
        <f>F10-F14</f>
        <v>2714</v>
      </c>
      <c r="G20" s="217">
        <f>G10-G14</f>
        <v>19622</v>
      </c>
      <c r="H20" s="217">
        <f>H10-H14</f>
        <v>19622</v>
      </c>
    </row>
    <row r="21" spans="2:8" s="120" customFormat="1" ht="45">
      <c r="B21" s="112" t="s">
        <v>325</v>
      </c>
      <c r="C21" s="113">
        <v>3012</v>
      </c>
      <c r="D21" s="222"/>
      <c r="E21" s="217">
        <f aca="true" t="shared" si="1" ref="E21:E28">D21/4</f>
        <v>0</v>
      </c>
      <c r="F21" s="217">
        <f aca="true" t="shared" si="2" ref="F21:F28">D21/4</f>
        <v>0</v>
      </c>
      <c r="G21" s="217">
        <f t="shared" si="0"/>
        <v>0</v>
      </c>
      <c r="H21" s="219">
        <f aca="true" t="shared" si="3" ref="H21:H57">D21/4</f>
        <v>0</v>
      </c>
    </row>
    <row r="22" spans="2:8" s="120" customFormat="1" ht="45">
      <c r="B22" s="112" t="s">
        <v>42</v>
      </c>
      <c r="C22" s="113"/>
      <c r="D22" s="221"/>
      <c r="E22" s="217">
        <f t="shared" si="1"/>
        <v>0</v>
      </c>
      <c r="F22" s="217">
        <f t="shared" si="2"/>
        <v>0</v>
      </c>
      <c r="G22" s="217">
        <f t="shared" si="0"/>
        <v>0</v>
      </c>
      <c r="H22" s="219">
        <f t="shared" si="3"/>
        <v>0</v>
      </c>
    </row>
    <row r="23" spans="2:8" s="120" customFormat="1" ht="45">
      <c r="B23" s="112" t="s">
        <v>326</v>
      </c>
      <c r="C23" s="113">
        <v>3013</v>
      </c>
      <c r="D23" s="221"/>
      <c r="E23" s="217">
        <f t="shared" si="1"/>
        <v>0</v>
      </c>
      <c r="F23" s="217">
        <f t="shared" si="2"/>
        <v>0</v>
      </c>
      <c r="G23" s="217">
        <f t="shared" si="0"/>
        <v>0</v>
      </c>
      <c r="H23" s="219">
        <f t="shared" si="3"/>
        <v>0</v>
      </c>
    </row>
    <row r="24" spans="2:8" s="120" customFormat="1" ht="23.25">
      <c r="B24" s="116" t="s">
        <v>43</v>
      </c>
      <c r="C24" s="113">
        <v>3014</v>
      </c>
      <c r="D24" s="220"/>
      <c r="E24" s="217">
        <f t="shared" si="1"/>
        <v>0</v>
      </c>
      <c r="F24" s="217">
        <f t="shared" si="2"/>
        <v>0</v>
      </c>
      <c r="G24" s="217">
        <f t="shared" si="0"/>
        <v>0</v>
      </c>
      <c r="H24" s="219">
        <f t="shared" si="3"/>
        <v>0</v>
      </c>
    </row>
    <row r="25" spans="2:8" s="120" customFormat="1" ht="46.5">
      <c r="B25" s="116" t="s">
        <v>327</v>
      </c>
      <c r="C25" s="113">
        <v>3015</v>
      </c>
      <c r="D25" s="221"/>
      <c r="E25" s="217">
        <f t="shared" si="1"/>
        <v>0</v>
      </c>
      <c r="F25" s="217">
        <f t="shared" si="2"/>
        <v>0</v>
      </c>
      <c r="G25" s="217">
        <f t="shared" si="0"/>
        <v>0</v>
      </c>
      <c r="H25" s="219">
        <f t="shared" si="3"/>
        <v>0</v>
      </c>
    </row>
    <row r="26" spans="2:8" s="120" customFormat="1" ht="23.25">
      <c r="B26" s="116" t="s">
        <v>44</v>
      </c>
      <c r="C26" s="113">
        <v>3016</v>
      </c>
      <c r="D26" s="221"/>
      <c r="E26" s="217">
        <f t="shared" si="1"/>
        <v>0</v>
      </c>
      <c r="F26" s="217">
        <f t="shared" si="2"/>
        <v>0</v>
      </c>
      <c r="G26" s="217">
        <f t="shared" si="0"/>
        <v>0</v>
      </c>
      <c r="H26" s="219">
        <f t="shared" si="3"/>
        <v>0</v>
      </c>
    </row>
    <row r="27" spans="2:8" s="120" customFormat="1" ht="23.25">
      <c r="B27" s="116" t="s">
        <v>45</v>
      </c>
      <c r="C27" s="113">
        <v>3017</v>
      </c>
      <c r="D27" s="221"/>
      <c r="E27" s="217">
        <f t="shared" si="1"/>
        <v>0</v>
      </c>
      <c r="F27" s="217">
        <f t="shared" si="2"/>
        <v>0</v>
      </c>
      <c r="G27" s="217">
        <f t="shared" si="0"/>
        <v>0</v>
      </c>
      <c r="H27" s="219">
        <f t="shared" si="3"/>
        <v>0</v>
      </c>
    </row>
    <row r="28" spans="2:8" s="120" customFormat="1" ht="23.25">
      <c r="B28" s="116" t="s">
        <v>46</v>
      </c>
      <c r="C28" s="113">
        <v>3018</v>
      </c>
      <c r="D28" s="221"/>
      <c r="E28" s="217">
        <f t="shared" si="1"/>
        <v>0</v>
      </c>
      <c r="F28" s="217">
        <f t="shared" si="2"/>
        <v>0</v>
      </c>
      <c r="G28" s="217">
        <f t="shared" si="0"/>
        <v>0</v>
      </c>
      <c r="H28" s="219">
        <f t="shared" si="3"/>
        <v>0</v>
      </c>
    </row>
    <row r="29" spans="2:8" s="120" customFormat="1" ht="45">
      <c r="B29" s="112" t="s">
        <v>328</v>
      </c>
      <c r="C29" s="113">
        <v>3019</v>
      </c>
      <c r="D29" s="221">
        <f>D30+D31+D32</f>
        <v>41391</v>
      </c>
      <c r="E29" s="217">
        <f>E30+E31+E32</f>
        <v>4225</v>
      </c>
      <c r="F29" s="217">
        <f>F30+F31+F32</f>
        <v>4900</v>
      </c>
      <c r="G29" s="217">
        <f>G30+G31+G32</f>
        <v>18188</v>
      </c>
      <c r="H29" s="217">
        <f>H30+H31+H32</f>
        <v>14078</v>
      </c>
    </row>
    <row r="30" spans="2:8" s="120" customFormat="1" ht="23.25">
      <c r="B30" s="116" t="s">
        <v>47</v>
      </c>
      <c r="C30" s="113">
        <v>3020</v>
      </c>
      <c r="D30" s="221"/>
      <c r="E30" s="217">
        <f>D30/4</f>
        <v>0</v>
      </c>
      <c r="F30" s="217">
        <f>D30/4</f>
        <v>0</v>
      </c>
      <c r="G30" s="217">
        <f t="shared" si="0"/>
        <v>0</v>
      </c>
      <c r="H30" s="219">
        <f t="shared" si="3"/>
        <v>0</v>
      </c>
    </row>
    <row r="31" spans="2:12" s="120" customFormat="1" ht="46.5">
      <c r="B31" s="116" t="s">
        <v>329</v>
      </c>
      <c r="C31" s="113">
        <v>3021</v>
      </c>
      <c r="D31" s="221">
        <v>41391</v>
      </c>
      <c r="E31" s="217">
        <v>4225</v>
      </c>
      <c r="F31" s="217">
        <v>4900</v>
      </c>
      <c r="G31" s="217">
        <v>18188</v>
      </c>
      <c r="H31" s="219">
        <v>14078</v>
      </c>
      <c r="L31" s="216"/>
    </row>
    <row r="32" spans="2:8" s="120" customFormat="1" ht="23.25">
      <c r="B32" s="116" t="s">
        <v>48</v>
      </c>
      <c r="C32" s="113">
        <v>3022</v>
      </c>
      <c r="D32" s="221"/>
      <c r="E32" s="217">
        <f>D32/4</f>
        <v>0</v>
      </c>
      <c r="F32" s="217">
        <f>D32/4</f>
        <v>0</v>
      </c>
      <c r="G32" s="217">
        <f t="shared" si="0"/>
        <v>0</v>
      </c>
      <c r="H32" s="219">
        <f t="shared" si="3"/>
        <v>0</v>
      </c>
    </row>
    <row r="33" spans="2:8" s="120" customFormat="1" ht="45">
      <c r="B33" s="112" t="s">
        <v>330</v>
      </c>
      <c r="C33" s="113">
        <v>3023</v>
      </c>
      <c r="D33" s="221"/>
      <c r="E33" s="217">
        <f>D33/4</f>
        <v>0</v>
      </c>
      <c r="F33" s="217">
        <f>D33/4</f>
        <v>0</v>
      </c>
      <c r="G33" s="217">
        <f t="shared" si="0"/>
        <v>0</v>
      </c>
      <c r="H33" s="219">
        <f t="shared" si="3"/>
        <v>0</v>
      </c>
    </row>
    <row r="34" spans="2:8" s="120" customFormat="1" ht="45">
      <c r="B34" s="112" t="s">
        <v>331</v>
      </c>
      <c r="C34" s="113">
        <v>3024</v>
      </c>
      <c r="D34" s="222">
        <f>D29-D23</f>
        <v>41391</v>
      </c>
      <c r="E34" s="217">
        <f>E29-E23</f>
        <v>4225</v>
      </c>
      <c r="F34" s="217">
        <f>F29-F23</f>
        <v>4900</v>
      </c>
      <c r="G34" s="217">
        <f>G29-G23</f>
        <v>18188</v>
      </c>
      <c r="H34" s="217">
        <f>H29-H23</f>
        <v>14078</v>
      </c>
    </row>
    <row r="35" spans="2:8" s="120" customFormat="1" ht="45">
      <c r="B35" s="112" t="s">
        <v>49</v>
      </c>
      <c r="C35" s="113"/>
      <c r="D35" s="221"/>
      <c r="E35" s="217">
        <f>D35/4</f>
        <v>0</v>
      </c>
      <c r="F35" s="217">
        <f aca="true" t="shared" si="4" ref="F35:F41">D35/4</f>
        <v>0</v>
      </c>
      <c r="G35" s="217">
        <f t="shared" si="0"/>
        <v>0</v>
      </c>
      <c r="H35" s="219">
        <f t="shared" si="3"/>
        <v>0</v>
      </c>
    </row>
    <row r="36" spans="2:8" s="120" customFormat="1" ht="45">
      <c r="B36" s="112" t="s">
        <v>332</v>
      </c>
      <c r="C36" s="113">
        <v>3025</v>
      </c>
      <c r="D36" s="221">
        <f>D37+D38+D39+D40+D41</f>
        <v>0</v>
      </c>
      <c r="E36" s="217">
        <f>E37+E38+E39+E40+E41</f>
        <v>2807</v>
      </c>
      <c r="F36" s="217">
        <f t="shared" si="4"/>
        <v>0</v>
      </c>
      <c r="G36" s="217">
        <f t="shared" si="0"/>
        <v>0</v>
      </c>
      <c r="H36" s="219">
        <f t="shared" si="3"/>
        <v>0</v>
      </c>
    </row>
    <row r="37" spans="2:8" s="120" customFormat="1" ht="23.25">
      <c r="B37" s="116" t="s">
        <v>50</v>
      </c>
      <c r="C37" s="113">
        <v>3026</v>
      </c>
      <c r="D37" s="220"/>
      <c r="E37" s="217">
        <v>2807</v>
      </c>
      <c r="F37" s="217">
        <f t="shared" si="4"/>
        <v>0</v>
      </c>
      <c r="G37" s="217">
        <f t="shared" si="0"/>
        <v>0</v>
      </c>
      <c r="H37" s="219">
        <f t="shared" si="3"/>
        <v>0</v>
      </c>
    </row>
    <row r="38" spans="2:8" s="120" customFormat="1" ht="23.25">
      <c r="B38" s="116" t="s">
        <v>194</v>
      </c>
      <c r="C38" s="113">
        <v>3027</v>
      </c>
      <c r="D38" s="221"/>
      <c r="E38" s="217">
        <f>D38/4</f>
        <v>0</v>
      </c>
      <c r="F38" s="217">
        <f t="shared" si="4"/>
        <v>0</v>
      </c>
      <c r="G38" s="217">
        <f t="shared" si="0"/>
        <v>0</v>
      </c>
      <c r="H38" s="219">
        <f t="shared" si="3"/>
        <v>0</v>
      </c>
    </row>
    <row r="39" spans="2:8" s="120" customFormat="1" ht="23.25">
      <c r="B39" s="116" t="s">
        <v>195</v>
      </c>
      <c r="C39" s="113">
        <v>3028</v>
      </c>
      <c r="D39" s="221"/>
      <c r="E39" s="217">
        <f>D39/4</f>
        <v>0</v>
      </c>
      <c r="F39" s="217">
        <f t="shared" si="4"/>
        <v>0</v>
      </c>
      <c r="G39" s="217">
        <f t="shared" si="0"/>
        <v>0</v>
      </c>
      <c r="H39" s="219">
        <f t="shared" si="3"/>
        <v>0</v>
      </c>
    </row>
    <row r="40" spans="2:8" s="120" customFormat="1" ht="23.25">
      <c r="B40" s="116" t="s">
        <v>196</v>
      </c>
      <c r="C40" s="113">
        <v>3029</v>
      </c>
      <c r="D40" s="221"/>
      <c r="E40" s="217">
        <f>D40/4</f>
        <v>0</v>
      </c>
      <c r="F40" s="217">
        <f t="shared" si="4"/>
        <v>0</v>
      </c>
      <c r="G40" s="217">
        <f t="shared" si="0"/>
        <v>0</v>
      </c>
      <c r="H40" s="219">
        <f t="shared" si="3"/>
        <v>0</v>
      </c>
    </row>
    <row r="41" spans="2:8" s="120" customFormat="1" ht="23.25">
      <c r="B41" s="116" t="s">
        <v>197</v>
      </c>
      <c r="C41" s="113">
        <v>3030</v>
      </c>
      <c r="D41" s="221"/>
      <c r="E41" s="217">
        <f>D41/4</f>
        <v>0</v>
      </c>
      <c r="F41" s="217">
        <f t="shared" si="4"/>
        <v>0</v>
      </c>
      <c r="G41" s="217">
        <f t="shared" si="0"/>
        <v>0</v>
      </c>
      <c r="H41" s="219">
        <f t="shared" si="3"/>
        <v>0</v>
      </c>
    </row>
    <row r="42" spans="2:8" s="120" customFormat="1" ht="45">
      <c r="B42" s="112" t="s">
        <v>333</v>
      </c>
      <c r="C42" s="113">
        <v>3031</v>
      </c>
      <c r="D42" s="221">
        <f>D43+D44+D45+D46+D47+D48</f>
        <v>1219</v>
      </c>
      <c r="E42" s="217">
        <f>E43+E44+E45+E46+E47+E48</f>
        <v>305</v>
      </c>
      <c r="F42" s="217">
        <v>300</v>
      </c>
      <c r="G42" s="217">
        <f t="shared" si="0"/>
        <v>304.75</v>
      </c>
      <c r="H42" s="219">
        <f t="shared" si="3"/>
        <v>304.75</v>
      </c>
    </row>
    <row r="43" spans="2:8" s="120" customFormat="1" ht="23.25">
      <c r="B43" s="116" t="s">
        <v>51</v>
      </c>
      <c r="C43" s="113">
        <v>3032</v>
      </c>
      <c r="D43" s="221"/>
      <c r="E43" s="217">
        <f>D43/4</f>
        <v>0</v>
      </c>
      <c r="F43" s="217">
        <f>D43/4</f>
        <v>0</v>
      </c>
      <c r="G43" s="217">
        <f t="shared" si="0"/>
        <v>0</v>
      </c>
      <c r="H43" s="219">
        <f t="shared" si="3"/>
        <v>0</v>
      </c>
    </row>
    <row r="44" spans="2:8" s="120" customFormat="1" ht="23.25">
      <c r="B44" s="116" t="s">
        <v>334</v>
      </c>
      <c r="C44" s="113">
        <v>3033</v>
      </c>
      <c r="D44" s="221">
        <v>900</v>
      </c>
      <c r="E44" s="217">
        <f>D44/4</f>
        <v>225</v>
      </c>
      <c r="F44" s="217">
        <v>215</v>
      </c>
      <c r="G44" s="217">
        <v>235</v>
      </c>
      <c r="H44" s="219">
        <f t="shared" si="3"/>
        <v>225</v>
      </c>
    </row>
    <row r="45" spans="2:8" s="120" customFormat="1" ht="23.25">
      <c r="B45" s="116" t="s">
        <v>335</v>
      </c>
      <c r="C45" s="113">
        <v>3034</v>
      </c>
      <c r="D45" s="221"/>
      <c r="E45" s="217">
        <f>D45/4</f>
        <v>0</v>
      </c>
      <c r="F45" s="217">
        <f>D45/4</f>
        <v>0</v>
      </c>
      <c r="G45" s="217">
        <f t="shared" si="0"/>
        <v>0</v>
      </c>
      <c r="H45" s="219">
        <f t="shared" si="3"/>
        <v>0</v>
      </c>
    </row>
    <row r="46" spans="2:8" s="120" customFormat="1" ht="23.25">
      <c r="B46" s="116" t="s">
        <v>336</v>
      </c>
      <c r="C46" s="113">
        <v>3035</v>
      </c>
      <c r="D46" s="221"/>
      <c r="E46" s="217">
        <f>D46/4</f>
        <v>0</v>
      </c>
      <c r="F46" s="217">
        <v>0</v>
      </c>
      <c r="G46" s="217">
        <f t="shared" si="0"/>
        <v>0</v>
      </c>
      <c r="H46" s="219">
        <f t="shared" si="3"/>
        <v>0</v>
      </c>
    </row>
    <row r="47" spans="2:8" s="120" customFormat="1" ht="23.25">
      <c r="B47" s="116" t="s">
        <v>337</v>
      </c>
      <c r="C47" s="113">
        <v>3036</v>
      </c>
      <c r="D47" s="221">
        <v>319</v>
      </c>
      <c r="E47" s="217">
        <v>80</v>
      </c>
      <c r="F47" s="217">
        <v>85</v>
      </c>
      <c r="G47" s="217">
        <v>75</v>
      </c>
      <c r="H47" s="219">
        <v>79</v>
      </c>
    </row>
    <row r="48" spans="2:8" s="120" customFormat="1" ht="23.25">
      <c r="B48" s="116" t="s">
        <v>338</v>
      </c>
      <c r="C48" s="113">
        <v>3037</v>
      </c>
      <c r="D48" s="221"/>
      <c r="E48" s="217">
        <f>D48/4</f>
        <v>0</v>
      </c>
      <c r="F48" s="217">
        <f>D48/4</f>
        <v>0</v>
      </c>
      <c r="G48" s="217">
        <f t="shared" si="0"/>
        <v>0</v>
      </c>
      <c r="H48" s="219">
        <f t="shared" si="3"/>
        <v>0</v>
      </c>
    </row>
    <row r="49" spans="2:8" s="120" customFormat="1" ht="45">
      <c r="B49" s="112" t="s">
        <v>339</v>
      </c>
      <c r="C49" s="113">
        <v>3038</v>
      </c>
      <c r="D49" s="221"/>
      <c r="E49" s="217">
        <f>E36-E42</f>
        <v>2502</v>
      </c>
      <c r="F49" s="217"/>
      <c r="G49" s="217"/>
      <c r="H49" s="217"/>
    </row>
    <row r="50" spans="2:8" s="120" customFormat="1" ht="45">
      <c r="B50" s="112" t="s">
        <v>340</v>
      </c>
      <c r="C50" s="113">
        <v>3039</v>
      </c>
      <c r="D50" s="221">
        <f>D42-D36</f>
        <v>1219</v>
      </c>
      <c r="E50" s="221"/>
      <c r="F50" s="221">
        <f>F42-F36</f>
        <v>300</v>
      </c>
      <c r="G50" s="221">
        <f>G42-G36</f>
        <v>304.75</v>
      </c>
      <c r="H50" s="221">
        <f>H42-H36</f>
        <v>304.75</v>
      </c>
    </row>
    <row r="51" spans="2:8" s="120" customFormat="1" ht="46.5">
      <c r="B51" s="112" t="s">
        <v>642</v>
      </c>
      <c r="C51" s="113">
        <v>3040</v>
      </c>
      <c r="D51" s="221">
        <f>D10+D23+D36</f>
        <v>275519</v>
      </c>
      <c r="E51" s="221">
        <f>E10+E23+E36</f>
        <v>65307</v>
      </c>
      <c r="F51" s="221">
        <f>F10+F23+F36</f>
        <v>59159</v>
      </c>
      <c r="G51" s="221">
        <f>G10+G23+G36</f>
        <v>76930</v>
      </c>
      <c r="H51" s="221">
        <f>H10+H23+H36</f>
        <v>76930</v>
      </c>
    </row>
    <row r="52" spans="2:12" s="120" customFormat="1" ht="46.5">
      <c r="B52" s="112" t="s">
        <v>643</v>
      </c>
      <c r="C52" s="113">
        <v>3041</v>
      </c>
      <c r="D52" s="221">
        <f>D14+D29+D42</f>
        <v>273761</v>
      </c>
      <c r="E52" s="221">
        <f>E14+E29+E42</f>
        <v>63757</v>
      </c>
      <c r="F52" s="221">
        <f>F14+F29+F42</f>
        <v>61645</v>
      </c>
      <c r="G52" s="221">
        <f>G14+G29+G42</f>
        <v>75800.75</v>
      </c>
      <c r="H52" s="221">
        <f>H14+H29+H42</f>
        <v>71690.75</v>
      </c>
      <c r="L52" s="216"/>
    </row>
    <row r="53" spans="2:12" s="120" customFormat="1" ht="23.25">
      <c r="B53" s="112" t="s">
        <v>644</v>
      </c>
      <c r="C53" s="113">
        <v>3042</v>
      </c>
      <c r="D53" s="221">
        <f>D51-D52</f>
        <v>1758</v>
      </c>
      <c r="E53" s="217">
        <f>E51-E52</f>
        <v>1550</v>
      </c>
      <c r="F53" s="217"/>
      <c r="G53" s="217">
        <f>G51-G52</f>
        <v>1129.25</v>
      </c>
      <c r="H53" s="217">
        <f>H51-H52</f>
        <v>5239.25</v>
      </c>
      <c r="L53" s="216"/>
    </row>
    <row r="54" spans="2:12" s="120" customFormat="1" ht="23.25">
      <c r="B54" s="112" t="s">
        <v>645</v>
      </c>
      <c r="C54" s="113">
        <v>3043</v>
      </c>
      <c r="D54" s="221"/>
      <c r="E54" s="221"/>
      <c r="F54" s="221">
        <v>2486</v>
      </c>
      <c r="G54" s="221"/>
      <c r="H54" s="221"/>
      <c r="L54" s="216"/>
    </row>
    <row r="55" spans="2:8" s="120" customFormat="1" ht="45">
      <c r="B55" s="112" t="s">
        <v>341</v>
      </c>
      <c r="C55" s="113">
        <v>3044</v>
      </c>
      <c r="D55" s="221">
        <v>20951</v>
      </c>
      <c r="E55" s="217">
        <v>3100</v>
      </c>
      <c r="F55" s="217">
        <v>20951</v>
      </c>
      <c r="G55" s="217">
        <v>20951</v>
      </c>
      <c r="H55" s="219">
        <v>20951</v>
      </c>
    </row>
    <row r="56" spans="2:8" s="120" customFormat="1" ht="45">
      <c r="B56" s="112" t="s">
        <v>342</v>
      </c>
      <c r="C56" s="113">
        <v>3045</v>
      </c>
      <c r="D56" s="223"/>
      <c r="E56" s="217">
        <f>D56/4</f>
        <v>0</v>
      </c>
      <c r="F56" s="217">
        <f>D56/4</f>
        <v>0</v>
      </c>
      <c r="G56" s="217">
        <f t="shared" si="0"/>
        <v>0</v>
      </c>
      <c r="H56" s="219">
        <f t="shared" si="3"/>
        <v>0</v>
      </c>
    </row>
    <row r="57" spans="2:8" s="120" customFormat="1" ht="45">
      <c r="B57" s="112" t="s">
        <v>198</v>
      </c>
      <c r="C57" s="113">
        <v>3046</v>
      </c>
      <c r="D57" s="223"/>
      <c r="E57" s="217">
        <f>D57/4</f>
        <v>0</v>
      </c>
      <c r="F57" s="217">
        <f>D57/4</f>
        <v>0</v>
      </c>
      <c r="G57" s="217">
        <f t="shared" si="0"/>
        <v>0</v>
      </c>
      <c r="H57" s="219">
        <f t="shared" si="3"/>
        <v>0</v>
      </c>
    </row>
    <row r="58" spans="2:8" s="120" customFormat="1" ht="46.5" thickBot="1">
      <c r="B58" s="117" t="s">
        <v>646</v>
      </c>
      <c r="C58" s="118">
        <v>3047</v>
      </c>
      <c r="D58" s="224">
        <f>D53-D54+D55+D56-D57</f>
        <v>22709</v>
      </c>
      <c r="E58" s="224">
        <f>E53-E54+E55+E56-E57</f>
        <v>4650</v>
      </c>
      <c r="F58" s="224">
        <f>F53-F54+F55+F56-F57</f>
        <v>18465</v>
      </c>
      <c r="G58" s="224">
        <f>G53-G54+G55+G56-G57</f>
        <v>22080.25</v>
      </c>
      <c r="H58" s="224">
        <f>H53-H54+H55+H56-H57</f>
        <v>26190.25</v>
      </c>
    </row>
    <row r="59" spans="5:6" ht="23.25">
      <c r="E59" s="201"/>
      <c r="F59" s="202"/>
    </row>
  </sheetData>
  <sheetProtection/>
  <mergeCells count="5">
    <mergeCell ref="B4:H4"/>
    <mergeCell ref="B5:H5"/>
    <mergeCell ref="B7:B8"/>
    <mergeCell ref="C7:C8"/>
    <mergeCell ref="D7:H7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N20"/>
  <sheetViews>
    <sheetView zoomScale="75" zoomScaleNormal="75" zoomScalePageLayoutView="0" workbookViewId="0" topLeftCell="B1">
      <selection activeCell="L26" sqref="L26"/>
    </sheetView>
  </sheetViews>
  <sheetFormatPr defaultColWidth="9.140625" defaultRowHeight="12.75"/>
  <cols>
    <col min="1" max="1" width="9.140625" style="16" customWidth="1"/>
    <col min="2" max="2" width="13.140625" style="16" customWidth="1"/>
    <col min="3" max="3" width="48.8515625" style="16" customWidth="1"/>
    <col min="4" max="4" width="23.28125" style="16" customWidth="1"/>
    <col min="5" max="5" width="23.421875" style="16" customWidth="1"/>
    <col min="6" max="6" width="23.28125" style="16" customWidth="1"/>
    <col min="7" max="7" width="23.140625" style="16" customWidth="1"/>
    <col min="8" max="8" width="21.7109375" style="16" customWidth="1"/>
    <col min="9" max="9" width="22.00390625" style="16" customWidth="1"/>
    <col min="10" max="10" width="17.57421875" style="16" customWidth="1"/>
    <col min="11" max="11" width="21.28125" style="16" customWidth="1"/>
    <col min="12" max="12" width="18.8515625" style="16" customWidth="1"/>
    <col min="13" max="13" width="15.57421875" style="16" customWidth="1"/>
    <col min="14" max="16384" width="9.140625" style="16" customWidth="1"/>
  </cols>
  <sheetData>
    <row r="2" ht="17.25" customHeight="1"/>
    <row r="3" ht="15.75">
      <c r="I3" s="4" t="s">
        <v>145</v>
      </c>
    </row>
    <row r="4" spans="2:13" s="31" customFormat="1" ht="15.75">
      <c r="B4" s="325" t="s">
        <v>31</v>
      </c>
      <c r="C4" s="325"/>
      <c r="D4" s="325"/>
      <c r="E4" s="325"/>
      <c r="F4" s="325"/>
      <c r="G4" s="325"/>
      <c r="H4" s="325"/>
      <c r="I4" s="325"/>
      <c r="J4" s="42"/>
      <c r="K4" s="42"/>
      <c r="L4" s="42"/>
      <c r="M4" s="42"/>
    </row>
    <row r="5" spans="3:13" s="31" customFormat="1" ht="15.75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3:13" s="31" customFormat="1" ht="15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="31" customFormat="1" ht="15">
      <c r="I7" s="31" t="s">
        <v>98</v>
      </c>
    </row>
    <row r="8" spans="2:14" s="43" customFormat="1" ht="46.5" customHeight="1">
      <c r="B8" s="326" t="s">
        <v>3</v>
      </c>
      <c r="C8" s="327" t="s">
        <v>317</v>
      </c>
      <c r="D8" s="322" t="s">
        <v>686</v>
      </c>
      <c r="E8" s="322" t="s">
        <v>679</v>
      </c>
      <c r="F8" s="322" t="s">
        <v>687</v>
      </c>
      <c r="G8" s="322" t="s">
        <v>688</v>
      </c>
      <c r="H8" s="322" t="s">
        <v>689</v>
      </c>
      <c r="I8" s="322" t="s">
        <v>690</v>
      </c>
      <c r="N8" s="44"/>
    </row>
    <row r="9" spans="2:9" s="43" customFormat="1" ht="23.25" customHeight="1">
      <c r="B9" s="326"/>
      <c r="C9" s="327"/>
      <c r="D9" s="323"/>
      <c r="E9" s="323"/>
      <c r="F9" s="323"/>
      <c r="G9" s="323"/>
      <c r="H9" s="323"/>
      <c r="I9" s="323"/>
    </row>
    <row r="10" spans="2:9" s="43" customFormat="1" ht="24" customHeight="1">
      <c r="B10" s="34"/>
      <c r="C10" s="45"/>
      <c r="D10" s="46"/>
      <c r="E10" s="47"/>
      <c r="F10" s="47"/>
      <c r="G10" s="47"/>
      <c r="H10" s="47"/>
      <c r="I10" s="48"/>
    </row>
    <row r="11" spans="2:9" s="31" customFormat="1" ht="64.5" customHeight="1">
      <c r="B11" s="39" t="s">
        <v>134</v>
      </c>
      <c r="C11" s="38" t="s">
        <v>32</v>
      </c>
      <c r="D11" s="196">
        <v>12460000</v>
      </c>
      <c r="E11" s="196">
        <v>4710000</v>
      </c>
      <c r="F11" s="196">
        <v>85000</v>
      </c>
      <c r="G11" s="196">
        <v>3280000</v>
      </c>
      <c r="H11" s="196">
        <v>1485000</v>
      </c>
      <c r="I11" s="196">
        <v>85000</v>
      </c>
    </row>
    <row r="12" spans="2:9" s="31" customFormat="1" ht="64.5" customHeight="1">
      <c r="B12" s="39" t="s">
        <v>135</v>
      </c>
      <c r="C12" s="38" t="s">
        <v>33</v>
      </c>
      <c r="D12" s="196">
        <v>848500</v>
      </c>
      <c r="E12" s="196"/>
      <c r="F12" s="196">
        <v>0</v>
      </c>
      <c r="G12" s="196">
        <v>3280000</v>
      </c>
      <c r="H12" s="196"/>
      <c r="I12" s="196"/>
    </row>
    <row r="13" spans="2:9" s="31" customFormat="1" ht="64.5" customHeight="1">
      <c r="B13" s="39" t="s">
        <v>136</v>
      </c>
      <c r="C13" s="38" t="s">
        <v>34</v>
      </c>
      <c r="D13" s="196">
        <v>848500</v>
      </c>
      <c r="E13" s="196"/>
      <c r="F13" s="196">
        <v>0</v>
      </c>
      <c r="G13" s="196">
        <v>3025000</v>
      </c>
      <c r="H13" s="196"/>
      <c r="I13" s="196"/>
    </row>
    <row r="14" spans="2:9" s="31" customFormat="1" ht="24" customHeight="1">
      <c r="B14" s="34"/>
      <c r="C14" s="45"/>
      <c r="D14" s="49"/>
      <c r="E14" s="49"/>
      <c r="F14" s="49"/>
      <c r="G14" s="49"/>
      <c r="H14" s="49"/>
      <c r="I14" s="49"/>
    </row>
    <row r="15" spans="2:9" s="31" customFormat="1" ht="24.75" customHeight="1">
      <c r="B15" s="37"/>
      <c r="C15" s="208"/>
      <c r="D15" s="37"/>
      <c r="E15" s="37"/>
      <c r="F15" s="37"/>
      <c r="G15" s="37"/>
      <c r="H15" s="37"/>
      <c r="I15" s="37"/>
    </row>
    <row r="16" spans="2:9" ht="15.75">
      <c r="B16" s="324" t="s">
        <v>713</v>
      </c>
      <c r="C16" s="324"/>
      <c r="D16" s="324"/>
      <c r="E16" s="324"/>
      <c r="F16" s="324"/>
      <c r="G16" s="324"/>
      <c r="H16" s="324"/>
      <c r="I16" s="324"/>
    </row>
    <row r="17" spans="2:13" ht="15.75">
      <c r="B17" s="321" t="s">
        <v>714</v>
      </c>
      <c r="C17" s="321"/>
      <c r="D17" s="321"/>
      <c r="E17" s="321"/>
      <c r="F17" s="321"/>
      <c r="G17" s="321"/>
      <c r="H17" s="321"/>
      <c r="I17" s="321"/>
      <c r="M17" s="228"/>
    </row>
    <row r="18" spans="2:9" ht="15.75">
      <c r="B18" s="321"/>
      <c r="C18" s="321"/>
      <c r="D18" s="321"/>
      <c r="E18" s="321"/>
      <c r="F18" s="321"/>
      <c r="G18" s="321"/>
      <c r="H18" s="321"/>
      <c r="I18" s="321"/>
    </row>
    <row r="19" spans="2:9" ht="15.75">
      <c r="B19" s="321"/>
      <c r="C19" s="321"/>
      <c r="D19" s="321"/>
      <c r="E19" s="321"/>
      <c r="F19" s="321"/>
      <c r="G19" s="321"/>
      <c r="H19" s="321"/>
      <c r="I19" s="321"/>
    </row>
    <row r="20" spans="2:9" ht="15.75">
      <c r="B20" s="321"/>
      <c r="C20" s="321"/>
      <c r="D20" s="321"/>
      <c r="E20" s="321"/>
      <c r="F20" s="321"/>
      <c r="G20" s="321"/>
      <c r="H20" s="321"/>
      <c r="I20" s="321"/>
    </row>
  </sheetData>
  <sheetProtection/>
  <mergeCells count="14">
    <mergeCell ref="B4:I4"/>
    <mergeCell ref="F8:F9"/>
    <mergeCell ref="G8:G9"/>
    <mergeCell ref="B8:B9"/>
    <mergeCell ref="C8:C9"/>
    <mergeCell ref="D8:D9"/>
    <mergeCell ref="E8:E9"/>
    <mergeCell ref="B17:I17"/>
    <mergeCell ref="B18:I18"/>
    <mergeCell ref="B19:I19"/>
    <mergeCell ref="B20:I20"/>
    <mergeCell ref="H8:H9"/>
    <mergeCell ref="I8:I9"/>
    <mergeCell ref="B16:I16"/>
  </mergeCells>
  <printOptions/>
  <pageMargins left="0.75" right="0.75" top="1" bottom="1" header="0.5" footer="0.5"/>
  <pageSetup fitToHeight="1" fitToWidth="1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53.140625" style="0" customWidth="1"/>
    <col min="3" max="3" width="14.00390625" style="0" customWidth="1"/>
    <col min="4" max="4" width="15.421875" style="0" customWidth="1"/>
    <col min="5" max="5" width="17.28125" style="0" bestFit="1" customWidth="1"/>
    <col min="6" max="9" width="16.00390625" style="0" bestFit="1" customWidth="1"/>
    <col min="11" max="11" width="12.7109375" style="0" bestFit="1" customWidth="1"/>
    <col min="13" max="13" width="11.7109375" style="0" bestFit="1" customWidth="1"/>
  </cols>
  <sheetData>
    <row r="1" spans="1:9" ht="12.75">
      <c r="A1" s="128"/>
      <c r="B1" s="128"/>
      <c r="C1" s="128"/>
      <c r="D1" s="128"/>
      <c r="E1" s="128"/>
      <c r="F1" s="128"/>
      <c r="G1" s="128"/>
      <c r="H1" s="128"/>
      <c r="I1" s="129" t="s">
        <v>128</v>
      </c>
    </row>
    <row r="2" spans="1:9" ht="12.75">
      <c r="A2" s="329" t="s">
        <v>97</v>
      </c>
      <c r="B2" s="330"/>
      <c r="C2" s="330"/>
      <c r="D2" s="330"/>
      <c r="E2" s="330"/>
      <c r="F2" s="330"/>
      <c r="G2" s="330"/>
      <c r="H2" s="330"/>
      <c r="I2" s="331"/>
    </row>
    <row r="3" spans="1:9" ht="12.75">
      <c r="A3" s="328" t="s">
        <v>99</v>
      </c>
      <c r="B3" s="328" t="s">
        <v>100</v>
      </c>
      <c r="C3" s="328" t="s">
        <v>288</v>
      </c>
      <c r="D3" s="328" t="s">
        <v>685</v>
      </c>
      <c r="E3" s="328" t="s">
        <v>702</v>
      </c>
      <c r="F3" s="332" t="s">
        <v>681</v>
      </c>
      <c r="G3" s="332" t="s">
        <v>682</v>
      </c>
      <c r="H3" s="332" t="s">
        <v>683</v>
      </c>
      <c r="I3" s="332" t="s">
        <v>684</v>
      </c>
    </row>
    <row r="4" spans="1:9" ht="27.75" customHeight="1">
      <c r="A4" s="328"/>
      <c r="B4" s="328"/>
      <c r="C4" s="328"/>
      <c r="D4" s="328"/>
      <c r="E4" s="328"/>
      <c r="F4" s="333"/>
      <c r="G4" s="333"/>
      <c r="H4" s="333"/>
      <c r="I4" s="333"/>
    </row>
    <row r="5" spans="1:9" ht="33.75" customHeight="1">
      <c r="A5" s="130" t="s">
        <v>134</v>
      </c>
      <c r="B5" s="131" t="s">
        <v>297</v>
      </c>
      <c r="C5" s="141">
        <v>72238190.2</v>
      </c>
      <c r="D5" s="141">
        <v>64242445.05</v>
      </c>
      <c r="E5" s="141">
        <v>68765104.35</v>
      </c>
      <c r="F5" s="141">
        <v>18050200</v>
      </c>
      <c r="G5" s="141">
        <v>17321600</v>
      </c>
      <c r="H5" s="141">
        <v>16367900</v>
      </c>
      <c r="I5" s="141">
        <v>17025404.35</v>
      </c>
    </row>
    <row r="6" spans="1:9" ht="35.25" customHeight="1">
      <c r="A6" s="130" t="s">
        <v>135</v>
      </c>
      <c r="B6" s="131" t="s">
        <v>298</v>
      </c>
      <c r="C6" s="141">
        <v>103050200</v>
      </c>
      <c r="D6" s="141">
        <v>96506263.59</v>
      </c>
      <c r="E6" s="141">
        <v>98334100</v>
      </c>
      <c r="F6" s="141">
        <v>25713835.99</v>
      </c>
      <c r="G6" s="141">
        <v>24789888</v>
      </c>
      <c r="H6" s="141">
        <v>23456097</v>
      </c>
      <c r="I6" s="141">
        <v>24374279.01</v>
      </c>
    </row>
    <row r="7" spans="1:9" ht="25.5">
      <c r="A7" s="130" t="s">
        <v>136</v>
      </c>
      <c r="B7" s="131" t="s">
        <v>299</v>
      </c>
      <c r="C7" s="141">
        <v>121496185.8</v>
      </c>
      <c r="D7" s="151">
        <v>116109920.35</v>
      </c>
      <c r="E7" s="141">
        <v>115936000</v>
      </c>
      <c r="F7" s="141">
        <v>30316612.63</v>
      </c>
      <c r="G7" s="141">
        <v>29254574.12</v>
      </c>
      <c r="H7" s="141">
        <v>27645408.24</v>
      </c>
      <c r="I7" s="141">
        <v>28739405.01</v>
      </c>
    </row>
    <row r="8" spans="1:9" ht="12.75">
      <c r="A8" s="130" t="s">
        <v>137</v>
      </c>
      <c r="B8" s="131" t="s">
        <v>300</v>
      </c>
      <c r="C8" s="141">
        <v>170</v>
      </c>
      <c r="D8" s="141">
        <v>165</v>
      </c>
      <c r="E8" s="141">
        <v>138</v>
      </c>
      <c r="F8" s="141">
        <v>138</v>
      </c>
      <c r="G8" s="141">
        <v>138</v>
      </c>
      <c r="H8" s="141">
        <v>138</v>
      </c>
      <c r="I8" s="141">
        <v>138</v>
      </c>
    </row>
    <row r="9" spans="1:9" ht="12.75">
      <c r="A9" s="130" t="s">
        <v>301</v>
      </c>
      <c r="B9" s="132" t="s">
        <v>302</v>
      </c>
      <c r="C9" s="142">
        <v>147</v>
      </c>
      <c r="D9" s="142">
        <v>150</v>
      </c>
      <c r="E9" s="142">
        <v>125</v>
      </c>
      <c r="F9" s="142">
        <v>125</v>
      </c>
      <c r="G9" s="142">
        <v>125</v>
      </c>
      <c r="H9" s="142">
        <v>125</v>
      </c>
      <c r="I9" s="142">
        <v>125</v>
      </c>
    </row>
    <row r="10" spans="1:9" ht="12.75">
      <c r="A10" s="130" t="s">
        <v>303</v>
      </c>
      <c r="B10" s="132" t="s">
        <v>304</v>
      </c>
      <c r="C10" s="142">
        <f>C8-C9</f>
        <v>23</v>
      </c>
      <c r="D10" s="142">
        <v>15</v>
      </c>
      <c r="E10" s="142">
        <v>13</v>
      </c>
      <c r="F10" s="142">
        <v>13</v>
      </c>
      <c r="G10" s="142">
        <v>13</v>
      </c>
      <c r="H10" s="142">
        <v>13</v>
      </c>
      <c r="I10" s="142">
        <v>13</v>
      </c>
    </row>
    <row r="11" spans="1:9" ht="13.5" customHeight="1">
      <c r="A11" s="130" t="s">
        <v>120</v>
      </c>
      <c r="B11" s="133" t="s">
        <v>102</v>
      </c>
      <c r="C11" s="142">
        <v>150000</v>
      </c>
      <c r="D11" s="142">
        <v>100000</v>
      </c>
      <c r="E11" s="142">
        <v>200000</v>
      </c>
      <c r="F11" s="142">
        <v>37500</v>
      </c>
      <c r="G11" s="142">
        <v>37500</v>
      </c>
      <c r="H11" s="142">
        <v>37500</v>
      </c>
      <c r="I11" s="142">
        <v>87500</v>
      </c>
    </row>
    <row r="12" spans="1:9" ht="15" customHeight="1">
      <c r="A12" s="130" t="s">
        <v>121</v>
      </c>
      <c r="B12" s="133" t="s">
        <v>80</v>
      </c>
      <c r="C12" s="142">
        <v>1</v>
      </c>
      <c r="D12" s="142">
        <v>1</v>
      </c>
      <c r="E12" s="142">
        <v>3</v>
      </c>
      <c r="F12" s="142">
        <v>3</v>
      </c>
      <c r="G12" s="142">
        <v>3</v>
      </c>
      <c r="H12" s="142">
        <v>3</v>
      </c>
      <c r="I12" s="142">
        <v>3</v>
      </c>
    </row>
    <row r="13" spans="1:9" ht="17.25" customHeight="1">
      <c r="A13" s="130" t="s">
        <v>122</v>
      </c>
      <c r="B13" s="133" t="s">
        <v>103</v>
      </c>
      <c r="C13" s="141"/>
      <c r="D13" s="141"/>
      <c r="E13" s="141"/>
      <c r="F13" s="141"/>
      <c r="G13" s="141"/>
      <c r="H13" s="141"/>
      <c r="I13" s="141"/>
    </row>
    <row r="14" spans="1:9" ht="15.75" customHeight="1">
      <c r="A14" s="130" t="s">
        <v>305</v>
      </c>
      <c r="B14" s="133" t="s">
        <v>81</v>
      </c>
      <c r="C14" s="141"/>
      <c r="D14" s="141"/>
      <c r="E14" s="141"/>
      <c r="F14" s="141"/>
      <c r="G14" s="141"/>
      <c r="H14" s="141"/>
      <c r="I14" s="141"/>
    </row>
    <row r="15" spans="1:13" ht="25.5">
      <c r="A15" s="130" t="s">
        <v>123</v>
      </c>
      <c r="B15" s="134" t="s">
        <v>104</v>
      </c>
      <c r="C15" s="152">
        <v>5400000</v>
      </c>
      <c r="D15" s="152">
        <v>5400000</v>
      </c>
      <c r="E15" s="152">
        <v>12000000</v>
      </c>
      <c r="F15" s="152">
        <v>1350000</v>
      </c>
      <c r="G15" s="152">
        <v>1350000</v>
      </c>
      <c r="H15" s="152">
        <v>5000000</v>
      </c>
      <c r="I15" s="141">
        <v>4300000</v>
      </c>
      <c r="M15" s="143"/>
    </row>
    <row r="16" spans="1:9" ht="26.25" customHeight="1">
      <c r="A16" s="130" t="s">
        <v>124</v>
      </c>
      <c r="B16" s="135" t="s">
        <v>82</v>
      </c>
      <c r="C16" s="153">
        <v>10</v>
      </c>
      <c r="D16" s="154">
        <v>10</v>
      </c>
      <c r="E16" s="153">
        <v>10</v>
      </c>
      <c r="F16" s="153">
        <v>10</v>
      </c>
      <c r="G16" s="153">
        <v>10</v>
      </c>
      <c r="H16" s="153">
        <v>20</v>
      </c>
      <c r="I16" s="153">
        <v>15</v>
      </c>
    </row>
    <row r="17" spans="1:9" ht="14.25" customHeight="1">
      <c r="A17" s="130" t="s">
        <v>125</v>
      </c>
      <c r="B17" s="134" t="s">
        <v>105</v>
      </c>
      <c r="C17" s="155"/>
      <c r="D17" s="155"/>
      <c r="E17" s="155"/>
      <c r="F17" s="155"/>
      <c r="G17" s="155"/>
      <c r="H17" s="155"/>
      <c r="I17" s="141"/>
    </row>
    <row r="18" spans="1:9" ht="13.5" customHeight="1">
      <c r="A18" s="130" t="s">
        <v>126</v>
      </c>
      <c r="B18" s="150" t="s">
        <v>83</v>
      </c>
      <c r="C18" s="141"/>
      <c r="D18" s="141"/>
      <c r="E18" s="141"/>
      <c r="F18" s="141"/>
      <c r="G18" s="141"/>
      <c r="H18" s="141"/>
      <c r="I18" s="141"/>
    </row>
    <row r="19" spans="1:9" ht="15.75" customHeight="1">
      <c r="A19" s="130" t="s">
        <v>244</v>
      </c>
      <c r="B19" s="134" t="s">
        <v>148</v>
      </c>
      <c r="C19" s="141"/>
      <c r="D19" s="141"/>
      <c r="E19" s="141"/>
      <c r="F19" s="141"/>
      <c r="G19" s="141"/>
      <c r="H19" s="141"/>
      <c r="I19" s="141"/>
    </row>
    <row r="20" spans="1:9" ht="14.25" customHeight="1">
      <c r="A20" s="130" t="s">
        <v>65</v>
      </c>
      <c r="B20" s="134" t="s">
        <v>149</v>
      </c>
      <c r="C20" s="141"/>
      <c r="D20" s="141"/>
      <c r="E20" s="141"/>
      <c r="F20" s="141"/>
      <c r="G20" s="141"/>
      <c r="H20" s="141"/>
      <c r="I20" s="141"/>
    </row>
    <row r="21" spans="1:11" ht="14.25" customHeight="1">
      <c r="A21" s="130" t="s">
        <v>247</v>
      </c>
      <c r="B21" s="134" t="s">
        <v>84</v>
      </c>
      <c r="C21" s="141"/>
      <c r="D21" s="141"/>
      <c r="E21" s="141"/>
      <c r="F21" s="141"/>
      <c r="G21" s="141"/>
      <c r="H21" s="141"/>
      <c r="I21" s="141"/>
      <c r="K21" s="143"/>
    </row>
    <row r="22" spans="1:11" ht="16.5" customHeight="1">
      <c r="A22" s="130" t="s">
        <v>306</v>
      </c>
      <c r="B22" s="134" t="s">
        <v>85</v>
      </c>
      <c r="C22" s="141"/>
      <c r="D22" s="141"/>
      <c r="E22" s="141"/>
      <c r="F22" s="141"/>
      <c r="G22" s="141"/>
      <c r="H22" s="141"/>
      <c r="I22" s="141"/>
      <c r="K22" s="143"/>
    </row>
    <row r="23" spans="1:11" ht="16.5" customHeight="1">
      <c r="A23" s="130" t="s">
        <v>307</v>
      </c>
      <c r="B23" s="134" t="s">
        <v>86</v>
      </c>
      <c r="C23" s="141">
        <v>900000</v>
      </c>
      <c r="D23" s="141">
        <v>860000</v>
      </c>
      <c r="E23" s="141">
        <v>900000</v>
      </c>
      <c r="F23" s="141">
        <f>E23/4</f>
        <v>225000</v>
      </c>
      <c r="G23" s="141">
        <v>225000</v>
      </c>
      <c r="H23" s="141">
        <v>225000</v>
      </c>
      <c r="I23" s="141">
        <v>225000</v>
      </c>
      <c r="K23" s="143"/>
    </row>
    <row r="24" spans="1:11" ht="15.75" customHeight="1">
      <c r="A24" s="130" t="s">
        <v>308</v>
      </c>
      <c r="B24" s="134" t="s">
        <v>87</v>
      </c>
      <c r="C24" s="141">
        <v>3</v>
      </c>
      <c r="D24" s="141">
        <v>3</v>
      </c>
      <c r="E24" s="141">
        <v>3</v>
      </c>
      <c r="F24" s="141">
        <v>3</v>
      </c>
      <c r="G24" s="141">
        <v>3</v>
      </c>
      <c r="H24" s="141">
        <v>3</v>
      </c>
      <c r="I24" s="141">
        <v>3</v>
      </c>
      <c r="K24" s="143"/>
    </row>
    <row r="25" spans="1:9" ht="15.75" customHeight="1">
      <c r="A25" s="130" t="s">
        <v>309</v>
      </c>
      <c r="B25" s="134" t="s">
        <v>106</v>
      </c>
      <c r="C25" s="141">
        <v>8300000</v>
      </c>
      <c r="D25" s="141">
        <v>8300000</v>
      </c>
      <c r="E25" s="141">
        <v>8800000</v>
      </c>
      <c r="F25" s="141">
        <f>E25/4</f>
        <v>2200000</v>
      </c>
      <c r="G25" s="141">
        <v>2200000</v>
      </c>
      <c r="H25" s="141">
        <v>2200000</v>
      </c>
      <c r="I25" s="141">
        <v>2200000</v>
      </c>
    </row>
    <row r="26" spans="1:9" ht="15.75" customHeight="1">
      <c r="A26" s="130" t="s">
        <v>310</v>
      </c>
      <c r="B26" s="134" t="s">
        <v>88</v>
      </c>
      <c r="C26" s="141">
        <v>160000</v>
      </c>
      <c r="D26" s="141">
        <v>130000</v>
      </c>
      <c r="E26" s="141">
        <v>160000</v>
      </c>
      <c r="F26" s="141">
        <f>E26/4</f>
        <v>40000</v>
      </c>
      <c r="G26" s="141">
        <v>40000</v>
      </c>
      <c r="H26" s="141">
        <v>40000</v>
      </c>
      <c r="I26" s="141">
        <v>40000</v>
      </c>
    </row>
    <row r="27" spans="1:9" ht="17.25" customHeight="1">
      <c r="A27" s="130" t="s">
        <v>257</v>
      </c>
      <c r="B27" s="136" t="s">
        <v>89</v>
      </c>
      <c r="C27" s="141">
        <v>45000</v>
      </c>
      <c r="D27" s="141">
        <v>30000</v>
      </c>
      <c r="E27" s="141">
        <v>45000</v>
      </c>
      <c r="F27" s="141">
        <f>E27/4</f>
        <v>11250</v>
      </c>
      <c r="G27" s="141">
        <v>11250</v>
      </c>
      <c r="H27" s="141">
        <v>11250</v>
      </c>
      <c r="I27" s="141">
        <v>11250</v>
      </c>
    </row>
    <row r="28" spans="1:9" ht="18.75" customHeight="1">
      <c r="A28" s="130" t="s">
        <v>259</v>
      </c>
      <c r="B28" s="134" t="s">
        <v>107</v>
      </c>
      <c r="C28" s="141">
        <v>1500000</v>
      </c>
      <c r="D28" s="141">
        <v>1500000</v>
      </c>
      <c r="E28" s="141">
        <v>1000000</v>
      </c>
      <c r="F28" s="141">
        <v>375000</v>
      </c>
      <c r="G28" s="141">
        <v>375000</v>
      </c>
      <c r="H28" s="141">
        <v>250000</v>
      </c>
      <c r="I28" s="141">
        <v>0</v>
      </c>
    </row>
    <row r="29" spans="1:9" ht="15" customHeight="1">
      <c r="A29" s="130" t="s">
        <v>71</v>
      </c>
      <c r="B29" s="134" t="s">
        <v>109</v>
      </c>
      <c r="C29" s="141">
        <v>950000</v>
      </c>
      <c r="D29" s="141">
        <v>950000</v>
      </c>
      <c r="E29" s="141">
        <v>800000</v>
      </c>
      <c r="F29" s="141">
        <v>190000</v>
      </c>
      <c r="G29" s="141">
        <v>190000</v>
      </c>
      <c r="H29" s="141">
        <v>190000</v>
      </c>
      <c r="I29" s="141">
        <v>230000</v>
      </c>
    </row>
    <row r="30" spans="1:9" ht="16.5" customHeight="1">
      <c r="A30" s="130" t="s">
        <v>311</v>
      </c>
      <c r="B30" s="134" t="s">
        <v>108</v>
      </c>
      <c r="C30" s="141">
        <v>20</v>
      </c>
      <c r="D30" s="141">
        <v>16</v>
      </c>
      <c r="E30" s="141">
        <v>13</v>
      </c>
      <c r="F30" s="141">
        <v>3</v>
      </c>
      <c r="G30" s="141">
        <v>3</v>
      </c>
      <c r="H30" s="141">
        <v>3</v>
      </c>
      <c r="I30" s="141">
        <v>4</v>
      </c>
    </row>
    <row r="31" spans="1:9" ht="15" customHeight="1">
      <c r="A31" s="130" t="s">
        <v>312</v>
      </c>
      <c r="B31" s="134" t="s">
        <v>110</v>
      </c>
      <c r="C31" s="141"/>
      <c r="D31" s="141"/>
      <c r="E31" s="141"/>
      <c r="F31" s="141"/>
      <c r="G31" s="141"/>
      <c r="H31" s="141"/>
      <c r="I31" s="141"/>
    </row>
    <row r="32" spans="1:9" ht="17.25" customHeight="1">
      <c r="A32" s="130" t="s">
        <v>264</v>
      </c>
      <c r="B32" s="134" t="s">
        <v>111</v>
      </c>
      <c r="C32" s="141">
        <v>500000</v>
      </c>
      <c r="D32" s="141">
        <v>400000</v>
      </c>
      <c r="E32" s="141">
        <v>600000</v>
      </c>
      <c r="F32" s="141">
        <v>125000</v>
      </c>
      <c r="G32" s="141">
        <v>125000</v>
      </c>
      <c r="H32" s="141">
        <v>125000</v>
      </c>
      <c r="I32" s="141">
        <v>225000</v>
      </c>
    </row>
    <row r="33" spans="1:9" ht="18" customHeight="1">
      <c r="A33" s="130" t="s">
        <v>313</v>
      </c>
      <c r="B33" s="134" t="s">
        <v>112</v>
      </c>
      <c r="C33" s="141"/>
      <c r="D33" s="141"/>
      <c r="E33" s="141"/>
      <c r="F33" s="141"/>
      <c r="G33" s="141"/>
      <c r="H33" s="141"/>
      <c r="I33" s="141"/>
    </row>
    <row r="34" spans="1:9" ht="25.5">
      <c r="A34" s="130" t="s">
        <v>314</v>
      </c>
      <c r="B34" s="134" t="s">
        <v>113</v>
      </c>
      <c r="C34" s="141">
        <v>300000</v>
      </c>
      <c r="D34" s="141">
        <v>300000</v>
      </c>
      <c r="E34" s="141">
        <v>1640000</v>
      </c>
      <c r="F34" s="141">
        <v>0</v>
      </c>
      <c r="G34" s="141">
        <v>0</v>
      </c>
      <c r="H34" s="141">
        <v>0</v>
      </c>
      <c r="I34" s="141">
        <v>1640000</v>
      </c>
    </row>
    <row r="35" spans="1:9" ht="12.75">
      <c r="A35" s="137"/>
      <c r="B35" s="138"/>
      <c r="C35" s="138"/>
      <c r="D35" s="138"/>
      <c r="E35" s="138"/>
      <c r="F35" s="138"/>
      <c r="G35" s="138"/>
      <c r="H35" s="138"/>
      <c r="I35" s="138"/>
    </row>
    <row r="36" spans="1:9" ht="12.75">
      <c r="A36" s="137"/>
      <c r="B36" s="334" t="s">
        <v>315</v>
      </c>
      <c r="C36" s="334"/>
      <c r="D36" s="334"/>
      <c r="E36" s="334"/>
      <c r="F36" s="137"/>
      <c r="G36" s="137"/>
      <c r="H36" s="139"/>
      <c r="I36" s="139"/>
    </row>
    <row r="37" spans="1:9" ht="12.7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12.75">
      <c r="A38" s="140"/>
      <c r="B38" s="140"/>
      <c r="C38" s="140"/>
      <c r="D38" s="140"/>
      <c r="E38" s="140"/>
      <c r="F38" s="140"/>
      <c r="G38" s="140"/>
      <c r="H38" s="140"/>
      <c r="I38" s="140"/>
    </row>
  </sheetData>
  <sheetProtection/>
  <mergeCells count="11">
    <mergeCell ref="B36:E36"/>
    <mergeCell ref="A3:A4"/>
    <mergeCell ref="B3:B4"/>
    <mergeCell ref="C3:C4"/>
    <mergeCell ref="D3:D4"/>
    <mergeCell ref="E3:E4"/>
    <mergeCell ref="A2:I2"/>
    <mergeCell ref="F3:F4"/>
    <mergeCell ref="G3:G4"/>
    <mergeCell ref="H3:H4"/>
    <mergeCell ref="I3:I4"/>
  </mergeCells>
  <printOptions/>
  <pageMargins left="0.7" right="0.7" top="0.75" bottom="0.75" header="0.3" footer="0.3"/>
  <pageSetup fitToHeight="0" fitToWidth="1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P28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1" ht="12.75">
      <c r="I1" s="32" t="s">
        <v>130</v>
      </c>
    </row>
    <row r="2" spans="3:9" s="31" customFormat="1" ht="18">
      <c r="C2" s="340" t="s">
        <v>115</v>
      </c>
      <c r="D2" s="340"/>
      <c r="E2" s="340"/>
      <c r="F2" s="340"/>
      <c r="G2" s="340"/>
      <c r="H2" s="340"/>
      <c r="I2" s="340"/>
    </row>
    <row r="3" spans="3:6" s="31" customFormat="1" ht="18">
      <c r="C3" s="50"/>
      <c r="D3" s="50"/>
      <c r="E3" s="50"/>
      <c r="F3" s="50"/>
    </row>
    <row r="4" spans="3:9" s="31" customFormat="1" ht="21" customHeight="1">
      <c r="C4" s="335" t="s">
        <v>99</v>
      </c>
      <c r="D4" s="335" t="s">
        <v>114</v>
      </c>
      <c r="E4" s="339" t="s">
        <v>101</v>
      </c>
      <c r="F4" s="344"/>
      <c r="G4" s="335" t="s">
        <v>99</v>
      </c>
      <c r="H4" s="335" t="s">
        <v>114</v>
      </c>
      <c r="I4" s="339" t="s">
        <v>101</v>
      </c>
    </row>
    <row r="5" spans="3:16" s="31" customFormat="1" ht="25.5" customHeight="1">
      <c r="C5" s="335"/>
      <c r="D5" s="335"/>
      <c r="E5" s="339"/>
      <c r="F5" s="345"/>
      <c r="G5" s="335"/>
      <c r="H5" s="335"/>
      <c r="I5" s="339"/>
      <c r="J5" s="337"/>
      <c r="K5" s="338"/>
      <c r="L5" s="337"/>
      <c r="M5" s="338"/>
      <c r="N5" s="337"/>
      <c r="O5" s="337"/>
      <c r="P5" s="337"/>
    </row>
    <row r="6" spans="3:16" s="31" customFormat="1" ht="30" customHeight="1">
      <c r="C6" s="51"/>
      <c r="D6" s="51" t="s">
        <v>292</v>
      </c>
      <c r="E6" s="68">
        <v>165</v>
      </c>
      <c r="F6" s="52"/>
      <c r="G6" s="51"/>
      <c r="H6" s="51" t="s">
        <v>671</v>
      </c>
      <c r="I6" s="68">
        <v>138</v>
      </c>
      <c r="J6" s="337"/>
      <c r="K6" s="338"/>
      <c r="L6" s="337"/>
      <c r="M6" s="338"/>
      <c r="N6" s="337"/>
      <c r="O6" s="337"/>
      <c r="P6" s="337"/>
    </row>
    <row r="7" spans="3:16" s="40" customFormat="1" ht="30" customHeight="1">
      <c r="C7" s="53" t="s">
        <v>134</v>
      </c>
      <c r="D7" s="54" t="s">
        <v>665</v>
      </c>
      <c r="E7" s="55"/>
      <c r="F7" s="56"/>
      <c r="G7" s="53" t="s">
        <v>134</v>
      </c>
      <c r="H7" s="54" t="s">
        <v>672</v>
      </c>
      <c r="I7" s="55"/>
      <c r="J7" s="338"/>
      <c r="K7" s="338"/>
      <c r="L7" s="337"/>
      <c r="M7" s="338"/>
      <c r="N7" s="337"/>
      <c r="O7" s="337"/>
      <c r="P7" s="337"/>
    </row>
    <row r="8" spans="3:16" s="31" customFormat="1" ht="30" customHeight="1">
      <c r="C8" s="53" t="s">
        <v>135</v>
      </c>
      <c r="D8" s="57" t="s">
        <v>647</v>
      </c>
      <c r="E8" s="163">
        <v>1</v>
      </c>
      <c r="F8" s="58"/>
      <c r="G8" s="53" t="s">
        <v>135</v>
      </c>
      <c r="H8" s="57" t="s">
        <v>647</v>
      </c>
      <c r="I8" s="163">
        <v>1</v>
      </c>
      <c r="J8" s="37"/>
      <c r="K8" s="37"/>
      <c r="L8" s="37"/>
      <c r="M8" s="37"/>
      <c r="N8" s="37"/>
      <c r="O8" s="37"/>
      <c r="P8" s="37"/>
    </row>
    <row r="9" spans="3:16" s="31" customFormat="1" ht="30" customHeight="1">
      <c r="C9" s="53" t="s">
        <v>136</v>
      </c>
      <c r="D9" s="57"/>
      <c r="E9" s="163"/>
      <c r="F9" s="58"/>
      <c r="G9" s="53" t="s">
        <v>136</v>
      </c>
      <c r="H9" s="57" t="s">
        <v>772</v>
      </c>
      <c r="I9" s="163">
        <v>2</v>
      </c>
      <c r="J9" s="37"/>
      <c r="K9" s="37"/>
      <c r="L9" s="37"/>
      <c r="M9" s="37"/>
      <c r="N9" s="37"/>
      <c r="O9" s="37"/>
      <c r="P9" s="37"/>
    </row>
    <row r="10" spans="3:16" s="31" customFormat="1" ht="30" customHeight="1">
      <c r="C10" s="53" t="s">
        <v>137</v>
      </c>
      <c r="D10" s="57"/>
      <c r="E10" s="163"/>
      <c r="F10" s="58"/>
      <c r="G10" s="53" t="s">
        <v>137</v>
      </c>
      <c r="H10" s="57" t="s">
        <v>773</v>
      </c>
      <c r="I10" s="163">
        <v>4</v>
      </c>
      <c r="J10" s="37"/>
      <c r="K10" s="37"/>
      <c r="L10" s="37"/>
      <c r="M10" s="37"/>
      <c r="N10" s="37"/>
      <c r="O10" s="37"/>
      <c r="P10" s="37"/>
    </row>
    <row r="11" spans="3:16" s="31" customFormat="1" ht="30" customHeight="1">
      <c r="C11" s="53" t="s">
        <v>138</v>
      </c>
      <c r="D11" s="57"/>
      <c r="E11" s="163"/>
      <c r="F11" s="58"/>
      <c r="G11" s="53" t="s">
        <v>138</v>
      </c>
      <c r="H11" s="57" t="s">
        <v>774</v>
      </c>
      <c r="I11" s="163">
        <v>1</v>
      </c>
      <c r="J11" s="37"/>
      <c r="K11" s="37"/>
      <c r="L11" s="37"/>
      <c r="M11" s="37"/>
      <c r="N11" s="37"/>
      <c r="O11" s="37"/>
      <c r="P11" s="37"/>
    </row>
    <row r="12" spans="3:16" s="62" customFormat="1" ht="30" customHeight="1">
      <c r="C12" s="59" t="s">
        <v>139</v>
      </c>
      <c r="D12" s="54" t="s">
        <v>666</v>
      </c>
      <c r="E12" s="60"/>
      <c r="F12" s="61"/>
      <c r="G12" s="59" t="s">
        <v>139</v>
      </c>
      <c r="H12" s="54" t="s">
        <v>673</v>
      </c>
      <c r="I12" s="60"/>
      <c r="J12" s="25"/>
      <c r="K12" s="25"/>
      <c r="L12" s="25"/>
      <c r="M12" s="25"/>
      <c r="N12" s="25"/>
      <c r="O12" s="25"/>
      <c r="P12" s="25"/>
    </row>
    <row r="13" spans="3:16" s="31" customFormat="1" ht="30" customHeight="1">
      <c r="C13" s="53" t="s">
        <v>140</v>
      </c>
      <c r="D13" s="57" t="s">
        <v>648</v>
      </c>
      <c r="E13" s="163">
        <v>1</v>
      </c>
      <c r="F13" s="58"/>
      <c r="G13" s="53" t="s">
        <v>140</v>
      </c>
      <c r="H13" s="57" t="s">
        <v>648</v>
      </c>
      <c r="I13" s="163"/>
      <c r="J13" s="37"/>
      <c r="K13" s="37"/>
      <c r="L13" s="37"/>
      <c r="M13" s="37"/>
      <c r="N13" s="37"/>
      <c r="O13" s="37"/>
      <c r="P13" s="37"/>
    </row>
    <row r="14" spans="3:16" s="31" customFormat="1" ht="30" customHeight="1">
      <c r="C14" s="53" t="s">
        <v>141</v>
      </c>
      <c r="D14" s="57"/>
      <c r="E14" s="163"/>
      <c r="F14" s="58"/>
      <c r="G14" s="53" t="s">
        <v>141</v>
      </c>
      <c r="H14" s="57" t="s">
        <v>775</v>
      </c>
      <c r="I14" s="163">
        <v>25</v>
      </c>
      <c r="J14" s="37"/>
      <c r="K14" s="37"/>
      <c r="L14" s="37"/>
      <c r="M14" s="37"/>
      <c r="N14" s="37"/>
      <c r="O14" s="37"/>
      <c r="P14" s="37"/>
    </row>
    <row r="15" spans="3:16" s="31" customFormat="1" ht="30" customHeight="1">
      <c r="C15" s="51"/>
      <c r="D15" s="51" t="s">
        <v>667</v>
      </c>
      <c r="E15" s="164">
        <v>138</v>
      </c>
      <c r="F15" s="343"/>
      <c r="G15" s="63"/>
      <c r="H15" s="51" t="s">
        <v>674</v>
      </c>
      <c r="I15" s="68">
        <f>I6-I8-I9-I10-I11+I14</f>
        <v>155</v>
      </c>
      <c r="J15" s="37"/>
      <c r="K15" s="37"/>
      <c r="L15" s="37"/>
      <c r="M15" s="37"/>
      <c r="N15" s="37"/>
      <c r="O15" s="37"/>
      <c r="P15" s="37"/>
    </row>
    <row r="16" spans="3:16" s="31" customFormat="1" ht="15">
      <c r="C16" s="64"/>
      <c r="D16" s="64"/>
      <c r="E16" s="165"/>
      <c r="F16" s="343"/>
      <c r="G16" s="65"/>
      <c r="H16" s="65"/>
      <c r="I16" s="166"/>
      <c r="J16" s="37"/>
      <c r="K16" s="37"/>
      <c r="L16" s="37"/>
      <c r="M16" s="37"/>
      <c r="N16" s="37"/>
      <c r="O16" s="37"/>
      <c r="P16" s="37"/>
    </row>
    <row r="17" spans="3:16" s="31" customFormat="1" ht="15">
      <c r="C17" s="335" t="s">
        <v>99</v>
      </c>
      <c r="D17" s="335" t="s">
        <v>114</v>
      </c>
      <c r="E17" s="341" t="s">
        <v>101</v>
      </c>
      <c r="F17" s="343"/>
      <c r="G17" s="342" t="s">
        <v>99</v>
      </c>
      <c r="H17" s="335" t="s">
        <v>114</v>
      </c>
      <c r="I17" s="336" t="s">
        <v>101</v>
      </c>
      <c r="J17" s="37"/>
      <c r="K17" s="37"/>
      <c r="L17" s="37"/>
      <c r="M17" s="37"/>
      <c r="N17" s="37"/>
      <c r="O17" s="37"/>
      <c r="P17" s="37"/>
    </row>
    <row r="18" spans="3:16" s="31" customFormat="1" ht="15">
      <c r="C18" s="335"/>
      <c r="D18" s="335"/>
      <c r="E18" s="341"/>
      <c r="F18" s="343"/>
      <c r="G18" s="342"/>
      <c r="H18" s="335"/>
      <c r="I18" s="336"/>
      <c r="J18" s="37"/>
      <c r="K18" s="37"/>
      <c r="L18" s="37"/>
      <c r="M18" s="37"/>
      <c r="N18" s="37"/>
      <c r="O18" s="37"/>
      <c r="P18" s="37"/>
    </row>
    <row r="19" spans="3:9" s="41" customFormat="1" ht="30" customHeight="1">
      <c r="C19" s="51"/>
      <c r="D19" s="51" t="s">
        <v>667</v>
      </c>
      <c r="E19" s="68">
        <v>138</v>
      </c>
      <c r="F19" s="52"/>
      <c r="G19" s="51"/>
      <c r="H19" s="51" t="s">
        <v>674</v>
      </c>
      <c r="I19" s="68">
        <v>155</v>
      </c>
    </row>
    <row r="20" spans="3:9" s="41" customFormat="1" ht="30" customHeight="1">
      <c r="C20" s="53" t="s">
        <v>134</v>
      </c>
      <c r="D20" s="54" t="s">
        <v>668</v>
      </c>
      <c r="E20" s="163"/>
      <c r="F20" s="58"/>
      <c r="G20" s="53" t="s">
        <v>134</v>
      </c>
      <c r="H20" s="54" t="s">
        <v>675</v>
      </c>
      <c r="I20" s="163"/>
    </row>
    <row r="21" spans="3:9" s="41" customFormat="1" ht="30" customHeight="1">
      <c r="C21" s="53" t="s">
        <v>135</v>
      </c>
      <c r="D21" s="57" t="s">
        <v>647</v>
      </c>
      <c r="E21" s="163">
        <v>1</v>
      </c>
      <c r="F21" s="58"/>
      <c r="G21" s="53" t="s">
        <v>135</v>
      </c>
      <c r="H21" s="57" t="s">
        <v>647</v>
      </c>
      <c r="I21" s="163">
        <v>1</v>
      </c>
    </row>
    <row r="22" spans="3:9" s="41" customFormat="1" ht="30" customHeight="1">
      <c r="C22" s="53" t="s">
        <v>136</v>
      </c>
      <c r="D22" s="57"/>
      <c r="E22" s="163"/>
      <c r="F22" s="58"/>
      <c r="G22" s="53" t="s">
        <v>136</v>
      </c>
      <c r="H22" s="57" t="s">
        <v>773</v>
      </c>
      <c r="I22" s="163">
        <v>3</v>
      </c>
    </row>
    <row r="23" spans="3:9" s="41" customFormat="1" ht="30" customHeight="1">
      <c r="C23" s="53" t="s">
        <v>137</v>
      </c>
      <c r="D23" s="57"/>
      <c r="E23" s="163"/>
      <c r="F23" s="58"/>
      <c r="G23" s="53" t="s">
        <v>137</v>
      </c>
      <c r="H23" s="57"/>
      <c r="I23" s="163"/>
    </row>
    <row r="24" spans="3:9" s="41" customFormat="1" ht="30" customHeight="1">
      <c r="C24" s="53" t="s">
        <v>138</v>
      </c>
      <c r="D24" s="57"/>
      <c r="E24" s="163"/>
      <c r="F24" s="58"/>
      <c r="G24" s="53" t="s">
        <v>138</v>
      </c>
      <c r="H24" s="57"/>
      <c r="I24" s="163"/>
    </row>
    <row r="25" spans="3:9" s="41" customFormat="1" ht="30" customHeight="1">
      <c r="C25" s="59" t="s">
        <v>139</v>
      </c>
      <c r="D25" s="54" t="s">
        <v>669</v>
      </c>
      <c r="E25" s="60"/>
      <c r="F25" s="61"/>
      <c r="G25" s="59" t="s">
        <v>139</v>
      </c>
      <c r="H25" s="54" t="s">
        <v>776</v>
      </c>
      <c r="I25" s="60"/>
    </row>
    <row r="26" spans="3:9" s="41" customFormat="1" ht="30" customHeight="1">
      <c r="C26" s="53" t="s">
        <v>140</v>
      </c>
      <c r="D26" s="57" t="s">
        <v>648</v>
      </c>
      <c r="E26" s="163">
        <v>1</v>
      </c>
      <c r="F26" s="58"/>
      <c r="G26" s="53" t="s">
        <v>140</v>
      </c>
      <c r="H26" s="57" t="s">
        <v>648</v>
      </c>
      <c r="I26" s="163"/>
    </row>
    <row r="27" spans="3:9" s="41" customFormat="1" ht="30" customHeight="1">
      <c r="C27" s="53" t="s">
        <v>141</v>
      </c>
      <c r="D27" s="57" t="s">
        <v>670</v>
      </c>
      <c r="E27" s="163"/>
      <c r="F27" s="58"/>
      <c r="G27" s="53" t="s">
        <v>141</v>
      </c>
      <c r="H27" s="57"/>
      <c r="I27" s="163"/>
    </row>
    <row r="28" spans="3:9" s="41" customFormat="1" ht="30" customHeight="1">
      <c r="C28" s="51"/>
      <c r="D28" s="51" t="s">
        <v>671</v>
      </c>
      <c r="E28" s="68">
        <v>138</v>
      </c>
      <c r="F28" s="52"/>
      <c r="G28" s="51"/>
      <c r="H28" s="51" t="s">
        <v>676</v>
      </c>
      <c r="I28" s="68">
        <v>138</v>
      </c>
    </row>
    <row r="29" s="41" customFormat="1" ht="12.75"/>
  </sheetData>
  <sheetProtection/>
  <mergeCells count="22">
    <mergeCell ref="C2:I2"/>
    <mergeCell ref="C17:C18"/>
    <mergeCell ref="D17:D18"/>
    <mergeCell ref="E17:E18"/>
    <mergeCell ref="G17:G18"/>
    <mergeCell ref="C4:C5"/>
    <mergeCell ref="D4:D5"/>
    <mergeCell ref="E4:E5"/>
    <mergeCell ref="F15:F18"/>
    <mergeCell ref="F4:F5"/>
    <mergeCell ref="G4:G5"/>
    <mergeCell ref="H4:H5"/>
    <mergeCell ref="I4:I5"/>
    <mergeCell ref="K5:K7"/>
    <mergeCell ref="N5:N7"/>
    <mergeCell ref="J5:J7"/>
    <mergeCell ref="H17:H18"/>
    <mergeCell ref="I17:I18"/>
    <mergeCell ref="L5:L7"/>
    <mergeCell ref="M5:M7"/>
    <mergeCell ref="O5:O7"/>
    <mergeCell ref="P5:P7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scale="58" r:id="rId2"/>
  <ignoredErrors>
    <ignoredError sqref="C8:C14 G8:G14 C20:C27 G20:G27 C7 G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0.28125" style="0" customWidth="1"/>
    <col min="2" max="2" width="31.421875" style="0" customWidth="1"/>
    <col min="3" max="3" width="35.00390625" style="0" customWidth="1"/>
    <col min="4" max="4" width="24.28125" style="0" customWidth="1"/>
    <col min="5" max="5" width="30.7109375" style="0" customWidth="1"/>
  </cols>
  <sheetData>
    <row r="1" spans="1:5" ht="12.75">
      <c r="A1" s="140"/>
      <c r="B1" s="140"/>
      <c r="C1" s="140"/>
      <c r="D1" s="140"/>
      <c r="E1" s="140" t="s">
        <v>650</v>
      </c>
    </row>
    <row r="2" spans="1:5" ht="12.75">
      <c r="A2" s="346" t="s">
        <v>655</v>
      </c>
      <c r="B2" s="346"/>
      <c r="C2" s="346"/>
      <c r="D2" s="346"/>
      <c r="E2" s="346"/>
    </row>
    <row r="3" spans="1:5" ht="12.75">
      <c r="A3" s="157"/>
      <c r="B3" s="157"/>
      <c r="C3" s="157"/>
      <c r="D3" s="157"/>
      <c r="E3" s="157"/>
    </row>
    <row r="4" spans="1:5" ht="12.75">
      <c r="A4" s="347" t="s">
        <v>656</v>
      </c>
      <c r="B4" s="349" t="s">
        <v>651</v>
      </c>
      <c r="C4" s="349" t="s">
        <v>652</v>
      </c>
      <c r="D4" s="349" t="s">
        <v>653</v>
      </c>
      <c r="E4" s="349" t="s">
        <v>654</v>
      </c>
    </row>
    <row r="5" spans="1:5" ht="12.75">
      <c r="A5" s="348"/>
      <c r="B5" s="350"/>
      <c r="C5" s="350"/>
      <c r="D5" s="350"/>
      <c r="E5" s="350"/>
    </row>
    <row r="6" spans="1:7" ht="12.75">
      <c r="A6" s="158" t="s">
        <v>151</v>
      </c>
      <c r="B6" s="159">
        <v>178</v>
      </c>
      <c r="C6" s="159">
        <v>164</v>
      </c>
      <c r="D6" s="159">
        <v>141</v>
      </c>
      <c r="E6" s="160">
        <v>23</v>
      </c>
      <c r="F6" s="199"/>
      <c r="G6" s="199"/>
    </row>
    <row r="7" spans="1:7" ht="12.75">
      <c r="A7" s="158" t="s">
        <v>152</v>
      </c>
      <c r="B7" s="159">
        <v>178</v>
      </c>
      <c r="C7" s="159">
        <v>164</v>
      </c>
      <c r="D7" s="159">
        <v>141</v>
      </c>
      <c r="E7" s="160">
        <v>23</v>
      </c>
      <c r="F7" s="199"/>
      <c r="G7" s="199"/>
    </row>
    <row r="8" spans="1:7" ht="12.75">
      <c r="A8" s="158" t="s">
        <v>153</v>
      </c>
      <c r="B8" s="159">
        <v>178</v>
      </c>
      <c r="C8" s="159">
        <v>160</v>
      </c>
      <c r="D8" s="159">
        <v>140</v>
      </c>
      <c r="E8" s="160">
        <v>20</v>
      </c>
      <c r="F8" s="199"/>
      <c r="G8" s="199"/>
    </row>
    <row r="9" spans="1:7" ht="12.75">
      <c r="A9" s="158" t="s">
        <v>154</v>
      </c>
      <c r="B9" s="159">
        <v>178</v>
      </c>
      <c r="C9" s="159">
        <v>159</v>
      </c>
      <c r="D9" s="159">
        <v>139</v>
      </c>
      <c r="E9" s="160">
        <v>20</v>
      </c>
      <c r="F9" s="199"/>
      <c r="G9" s="199"/>
    </row>
    <row r="10" spans="1:7" ht="12.75">
      <c r="A10" s="158" t="s">
        <v>155</v>
      </c>
      <c r="B10" s="159">
        <v>178</v>
      </c>
      <c r="C10" s="159">
        <v>159</v>
      </c>
      <c r="D10" s="159">
        <v>139</v>
      </c>
      <c r="E10" s="160">
        <v>20</v>
      </c>
      <c r="F10" s="199"/>
      <c r="G10" s="199"/>
    </row>
    <row r="11" spans="1:7" ht="12.75">
      <c r="A11" s="158" t="s">
        <v>156</v>
      </c>
      <c r="B11" s="159">
        <v>178</v>
      </c>
      <c r="C11" s="159">
        <v>156</v>
      </c>
      <c r="D11" s="159">
        <v>137</v>
      </c>
      <c r="E11" s="160">
        <v>19</v>
      </c>
      <c r="F11" s="199"/>
      <c r="G11" s="199"/>
    </row>
    <row r="12" spans="1:7" ht="12.75">
      <c r="A12" s="158" t="s">
        <v>157</v>
      </c>
      <c r="B12" s="159">
        <v>178</v>
      </c>
      <c r="C12" s="159">
        <v>156</v>
      </c>
      <c r="D12" s="159">
        <v>137</v>
      </c>
      <c r="E12" s="160">
        <v>19</v>
      </c>
      <c r="F12" s="199"/>
      <c r="G12" s="199"/>
    </row>
    <row r="13" spans="1:7" ht="12.75">
      <c r="A13" s="158" t="s">
        <v>158</v>
      </c>
      <c r="B13" s="159">
        <v>178</v>
      </c>
      <c r="C13" s="159">
        <v>157</v>
      </c>
      <c r="D13" s="159">
        <v>135</v>
      </c>
      <c r="E13" s="160">
        <v>22</v>
      </c>
      <c r="F13" s="199"/>
      <c r="G13" s="199"/>
    </row>
    <row r="14" spans="1:7" ht="12.75">
      <c r="A14" s="158" t="s">
        <v>159</v>
      </c>
      <c r="B14" s="159">
        <v>178</v>
      </c>
      <c r="C14" s="159">
        <v>156</v>
      </c>
      <c r="D14" s="159">
        <v>135</v>
      </c>
      <c r="E14" s="160">
        <v>21</v>
      </c>
      <c r="F14" s="199"/>
      <c r="G14" s="199"/>
    </row>
    <row r="15" spans="1:7" ht="12.75">
      <c r="A15" s="158" t="s">
        <v>160</v>
      </c>
      <c r="B15" s="159">
        <v>178</v>
      </c>
      <c r="C15" s="159">
        <v>162</v>
      </c>
      <c r="D15" s="159">
        <v>134</v>
      </c>
      <c r="E15" s="160">
        <v>28</v>
      </c>
      <c r="F15" s="199"/>
      <c r="G15" s="199"/>
    </row>
    <row r="16" spans="1:7" ht="12.75">
      <c r="A16" s="158" t="s">
        <v>161</v>
      </c>
      <c r="B16" s="159">
        <v>178</v>
      </c>
      <c r="C16" s="159">
        <v>165</v>
      </c>
      <c r="D16" s="159">
        <v>135</v>
      </c>
      <c r="E16" s="160">
        <v>30</v>
      </c>
      <c r="F16" s="199"/>
      <c r="G16" s="199"/>
    </row>
    <row r="17" spans="1:7" ht="12.75">
      <c r="A17" s="158" t="s">
        <v>162</v>
      </c>
      <c r="B17" s="159">
        <v>178</v>
      </c>
      <c r="C17" s="159">
        <v>165</v>
      </c>
      <c r="D17" s="159">
        <v>135</v>
      </c>
      <c r="E17" s="160">
        <v>30</v>
      </c>
      <c r="F17" s="199"/>
      <c r="G17" s="199"/>
    </row>
    <row r="18" spans="1:7" ht="12.75">
      <c r="A18" s="158"/>
      <c r="B18" s="159"/>
      <c r="C18" s="159"/>
      <c r="D18" s="159"/>
      <c r="E18" s="160"/>
      <c r="F18" s="199"/>
      <c r="G18" s="199"/>
    </row>
    <row r="19" spans="1:7" ht="12.75">
      <c r="A19" s="158" t="s">
        <v>24</v>
      </c>
      <c r="B19" s="159">
        <v>178</v>
      </c>
      <c r="C19" s="159">
        <v>165</v>
      </c>
      <c r="D19" s="159">
        <v>135</v>
      </c>
      <c r="E19" s="161">
        <v>30</v>
      </c>
      <c r="F19" s="199"/>
      <c r="G19" s="199"/>
    </row>
    <row r="20" spans="1:5" ht="12.75">
      <c r="A20" s="351"/>
      <c r="B20" s="351"/>
      <c r="C20" s="351"/>
      <c r="D20" s="351"/>
      <c r="E20" s="351"/>
    </row>
    <row r="21" spans="1:5" ht="12.75">
      <c r="A21" s="346" t="s">
        <v>663</v>
      </c>
      <c r="B21" s="352"/>
      <c r="C21" s="352"/>
      <c r="D21" s="352"/>
      <c r="E21" s="352"/>
    </row>
    <row r="22" spans="1:5" ht="12.75">
      <c r="A22" s="156"/>
      <c r="B22" s="162"/>
      <c r="C22" s="162"/>
      <c r="D22" s="162"/>
      <c r="E22" s="162"/>
    </row>
    <row r="23" spans="1:5" ht="12.75">
      <c r="A23" s="347" t="s">
        <v>664</v>
      </c>
      <c r="B23" s="349" t="s">
        <v>651</v>
      </c>
      <c r="C23" s="349" t="s">
        <v>657</v>
      </c>
      <c r="D23" s="349" t="s">
        <v>658</v>
      </c>
      <c r="E23" s="354" t="s">
        <v>659</v>
      </c>
    </row>
    <row r="24" spans="1:5" ht="12.75">
      <c r="A24" s="347"/>
      <c r="B24" s="353"/>
      <c r="C24" s="353"/>
      <c r="D24" s="353"/>
      <c r="E24" s="355"/>
    </row>
    <row r="25" spans="1:5" ht="12.75">
      <c r="A25" s="347"/>
      <c r="B25" s="350"/>
      <c r="C25" s="350"/>
      <c r="D25" s="350"/>
      <c r="E25" s="356"/>
    </row>
    <row r="26" spans="1:5" ht="12.75">
      <c r="A26" s="158" t="s">
        <v>151</v>
      </c>
      <c r="B26" s="159">
        <v>178</v>
      </c>
      <c r="C26" s="159">
        <f>D26+E26</f>
        <v>154</v>
      </c>
      <c r="D26" s="159">
        <v>140</v>
      </c>
      <c r="E26" s="160">
        <v>14</v>
      </c>
    </row>
    <row r="27" spans="1:5" ht="12.75">
      <c r="A27" s="158" t="s">
        <v>152</v>
      </c>
      <c r="B27" s="159">
        <v>178</v>
      </c>
      <c r="C27" s="159">
        <f aca="true" t="shared" si="0" ref="C27:C37">D27+E27</f>
        <v>154</v>
      </c>
      <c r="D27" s="159">
        <v>140</v>
      </c>
      <c r="E27" s="160">
        <v>14</v>
      </c>
    </row>
    <row r="28" spans="1:5" ht="12.75">
      <c r="A28" s="158" t="s">
        <v>153</v>
      </c>
      <c r="B28" s="159">
        <v>138</v>
      </c>
      <c r="C28" s="159">
        <f t="shared" si="0"/>
        <v>152</v>
      </c>
      <c r="D28" s="159">
        <v>138</v>
      </c>
      <c r="E28" s="160">
        <v>14</v>
      </c>
    </row>
    <row r="29" spans="1:5" ht="12.75">
      <c r="A29" s="158" t="s">
        <v>154</v>
      </c>
      <c r="B29" s="159">
        <v>138</v>
      </c>
      <c r="C29" s="159">
        <f t="shared" si="0"/>
        <v>152</v>
      </c>
      <c r="D29" s="159">
        <v>138</v>
      </c>
      <c r="E29" s="160">
        <v>14</v>
      </c>
    </row>
    <row r="30" spans="1:5" ht="12.75">
      <c r="A30" s="158" t="s">
        <v>155</v>
      </c>
      <c r="B30" s="159">
        <v>138</v>
      </c>
      <c r="C30" s="159">
        <f t="shared" si="0"/>
        <v>152</v>
      </c>
      <c r="D30" s="159">
        <v>138</v>
      </c>
      <c r="E30" s="160">
        <v>14</v>
      </c>
    </row>
    <row r="31" spans="1:5" ht="12.75">
      <c r="A31" s="158" t="s">
        <v>156</v>
      </c>
      <c r="B31" s="159">
        <v>138</v>
      </c>
      <c r="C31" s="159">
        <f t="shared" si="0"/>
        <v>152</v>
      </c>
      <c r="D31" s="159">
        <v>138</v>
      </c>
      <c r="E31" s="160">
        <v>14</v>
      </c>
    </row>
    <row r="32" spans="1:5" ht="12.75">
      <c r="A32" s="158" t="s">
        <v>157</v>
      </c>
      <c r="B32" s="159">
        <v>138</v>
      </c>
      <c r="C32" s="159">
        <f t="shared" si="0"/>
        <v>152</v>
      </c>
      <c r="D32" s="159">
        <v>138</v>
      </c>
      <c r="E32" s="160">
        <v>14</v>
      </c>
    </row>
    <row r="33" spans="1:5" ht="12.75">
      <c r="A33" s="158" t="s">
        <v>158</v>
      </c>
      <c r="B33" s="159">
        <v>138</v>
      </c>
      <c r="C33" s="159">
        <f t="shared" si="0"/>
        <v>152</v>
      </c>
      <c r="D33" s="159">
        <v>138</v>
      </c>
      <c r="E33" s="160">
        <v>14</v>
      </c>
    </row>
    <row r="34" spans="1:5" ht="12.75">
      <c r="A34" s="158" t="s">
        <v>159</v>
      </c>
      <c r="B34" s="159">
        <v>138</v>
      </c>
      <c r="C34" s="159">
        <f t="shared" si="0"/>
        <v>152</v>
      </c>
      <c r="D34" s="159">
        <v>138</v>
      </c>
      <c r="E34" s="160">
        <v>14</v>
      </c>
    </row>
    <row r="35" spans="1:5" ht="12.75">
      <c r="A35" s="158" t="s">
        <v>160</v>
      </c>
      <c r="B35" s="159">
        <v>138</v>
      </c>
      <c r="C35" s="159">
        <f t="shared" si="0"/>
        <v>152</v>
      </c>
      <c r="D35" s="159">
        <v>138</v>
      </c>
      <c r="E35" s="160">
        <v>14</v>
      </c>
    </row>
    <row r="36" spans="1:5" ht="12.75">
      <c r="A36" s="158" t="s">
        <v>161</v>
      </c>
      <c r="B36" s="159">
        <v>138</v>
      </c>
      <c r="C36" s="159">
        <f t="shared" si="0"/>
        <v>152</v>
      </c>
      <c r="D36" s="159">
        <v>138</v>
      </c>
      <c r="E36" s="160">
        <v>14</v>
      </c>
    </row>
    <row r="37" spans="1:5" ht="12.75">
      <c r="A37" s="158" t="s">
        <v>162</v>
      </c>
      <c r="B37" s="159">
        <v>138</v>
      </c>
      <c r="C37" s="159">
        <f t="shared" si="0"/>
        <v>152</v>
      </c>
      <c r="D37" s="159">
        <v>138</v>
      </c>
      <c r="E37" s="160">
        <v>14</v>
      </c>
    </row>
    <row r="38" spans="1:5" ht="12.75">
      <c r="A38" s="158"/>
      <c r="B38" s="159"/>
      <c r="C38" s="159"/>
      <c r="D38" s="159"/>
      <c r="E38" s="160"/>
    </row>
    <row r="39" spans="1:5" ht="12.75">
      <c r="A39" s="158" t="s">
        <v>24</v>
      </c>
      <c r="B39" s="159">
        <v>138</v>
      </c>
      <c r="C39" s="159">
        <f>D39+E39</f>
        <v>152</v>
      </c>
      <c r="D39" s="159">
        <v>138</v>
      </c>
      <c r="E39" s="160">
        <v>14</v>
      </c>
    </row>
    <row r="40" spans="1:5" ht="12.75">
      <c r="A40" s="140"/>
      <c r="B40" s="140"/>
      <c r="C40" s="140"/>
      <c r="D40" s="140"/>
      <c r="E40" s="140"/>
    </row>
    <row r="41" spans="1:5" ht="12.75">
      <c r="A41" s="140"/>
      <c r="B41" s="140"/>
      <c r="C41" s="140"/>
      <c r="D41" s="140"/>
      <c r="E41" s="140"/>
    </row>
    <row r="42" spans="1:5" ht="12.75">
      <c r="A42" s="140"/>
      <c r="B42" s="140"/>
      <c r="C42" s="140"/>
      <c r="D42" s="140"/>
      <c r="E42" s="140"/>
    </row>
    <row r="43" spans="1:5" ht="12.75">
      <c r="A43" s="140"/>
      <c r="B43" s="140"/>
      <c r="C43" s="140"/>
      <c r="D43" s="140"/>
      <c r="E43" s="140"/>
    </row>
    <row r="44" spans="1:5" ht="12.75">
      <c r="A44" s="140"/>
      <c r="B44" s="140"/>
      <c r="C44" s="140"/>
      <c r="D44" s="140"/>
      <c r="E44" s="140"/>
    </row>
  </sheetData>
  <sheetProtection/>
  <mergeCells count="13">
    <mergeCell ref="A20:E20"/>
    <mergeCell ref="A21:E21"/>
    <mergeCell ref="A23:A25"/>
    <mergeCell ref="B23:B25"/>
    <mergeCell ref="C23:C25"/>
    <mergeCell ref="D23:D25"/>
    <mergeCell ref="E23:E25"/>
    <mergeCell ref="A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3:AB37"/>
  <sheetViews>
    <sheetView zoomScale="75" zoomScaleNormal="75" zoomScalePageLayoutView="0" workbookViewId="0" topLeftCell="A2">
      <selection activeCell="P16" sqref="P1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3" t="s">
        <v>129</v>
      </c>
    </row>
    <row r="4" s="31" customFormat="1" ht="15"/>
    <row r="5" spans="3:16" s="31" customFormat="1" ht="15.75" customHeight="1">
      <c r="C5" s="357" t="s">
        <v>0</v>
      </c>
      <c r="D5" s="357"/>
      <c r="E5" s="357"/>
      <c r="F5" s="357"/>
      <c r="G5" s="66"/>
      <c r="H5" s="357" t="s">
        <v>1</v>
      </c>
      <c r="I5" s="357"/>
      <c r="J5" s="357"/>
      <c r="K5" s="357"/>
      <c r="L5" s="66"/>
      <c r="M5" s="357" t="s">
        <v>2</v>
      </c>
      <c r="N5" s="357"/>
      <c r="O5" s="357"/>
      <c r="P5" s="357"/>
    </row>
    <row r="6" spans="3:16" s="31" customFormat="1" ht="15">
      <c r="C6" s="67"/>
      <c r="D6" s="66"/>
      <c r="E6" s="66"/>
      <c r="F6" s="66"/>
      <c r="G6" s="66"/>
      <c r="H6" s="67"/>
      <c r="I6" s="66"/>
      <c r="J6" s="66"/>
      <c r="K6" s="66"/>
      <c r="L6" s="66"/>
      <c r="M6" s="66"/>
      <c r="N6" s="66"/>
      <c r="O6" s="66"/>
      <c r="P6" s="66"/>
    </row>
    <row r="7" spans="3:16" s="31" customFormat="1" ht="56.25" customHeight="1">
      <c r="C7" s="36" t="s">
        <v>3</v>
      </c>
      <c r="D7" s="36" t="s">
        <v>117</v>
      </c>
      <c r="E7" s="36" t="s">
        <v>293</v>
      </c>
      <c r="F7" s="36" t="s">
        <v>677</v>
      </c>
      <c r="G7" s="66"/>
      <c r="H7" s="36" t="s">
        <v>3</v>
      </c>
      <c r="I7" s="36" t="s">
        <v>117</v>
      </c>
      <c r="J7" s="36" t="s">
        <v>293</v>
      </c>
      <c r="K7" s="36" t="s">
        <v>677</v>
      </c>
      <c r="L7" s="66"/>
      <c r="M7" s="36" t="s">
        <v>3</v>
      </c>
      <c r="N7" s="36" t="s">
        <v>117</v>
      </c>
      <c r="O7" s="36" t="s">
        <v>293</v>
      </c>
      <c r="P7" s="36" t="s">
        <v>677</v>
      </c>
    </row>
    <row r="8" spans="3:28" s="31" customFormat="1" ht="30" customHeight="1">
      <c r="C8" s="36">
        <v>1</v>
      </c>
      <c r="D8" s="34" t="s">
        <v>4</v>
      </c>
      <c r="E8" s="36">
        <v>13</v>
      </c>
      <c r="F8" s="36">
        <v>15</v>
      </c>
      <c r="G8" s="66"/>
      <c r="H8" s="36">
        <v>1</v>
      </c>
      <c r="I8" s="34" t="s">
        <v>5</v>
      </c>
      <c r="J8" s="36">
        <v>12</v>
      </c>
      <c r="K8" s="36">
        <v>18</v>
      </c>
      <c r="L8" s="66"/>
      <c r="M8" s="36">
        <v>1</v>
      </c>
      <c r="N8" s="34" t="s">
        <v>6</v>
      </c>
      <c r="O8" s="36">
        <v>24</v>
      </c>
      <c r="P8" s="36">
        <v>33</v>
      </c>
      <c r="AB8" s="31">
        <v>8</v>
      </c>
    </row>
    <row r="9" spans="3:16" s="31" customFormat="1" ht="30" customHeight="1">
      <c r="C9" s="36">
        <v>2</v>
      </c>
      <c r="D9" s="34" t="s">
        <v>7</v>
      </c>
      <c r="E9" s="36">
        <v>16</v>
      </c>
      <c r="F9" s="36">
        <v>18</v>
      </c>
      <c r="G9" s="66"/>
      <c r="H9" s="36">
        <v>2</v>
      </c>
      <c r="I9" s="34" t="s">
        <v>8</v>
      </c>
      <c r="J9" s="36">
        <v>35</v>
      </c>
      <c r="K9" s="36">
        <v>30</v>
      </c>
      <c r="L9" s="66"/>
      <c r="M9" s="36">
        <v>2</v>
      </c>
      <c r="N9" s="34" t="s">
        <v>9</v>
      </c>
      <c r="O9" s="36">
        <v>13</v>
      </c>
      <c r="P9" s="36">
        <v>18</v>
      </c>
    </row>
    <row r="10" spans="3:16" s="31" customFormat="1" ht="30" customHeight="1">
      <c r="C10" s="36">
        <v>3</v>
      </c>
      <c r="D10" s="34" t="s">
        <v>10</v>
      </c>
      <c r="E10" s="36">
        <v>2</v>
      </c>
      <c r="F10" s="36">
        <v>2</v>
      </c>
      <c r="G10" s="66"/>
      <c r="H10" s="36">
        <v>3</v>
      </c>
      <c r="I10" s="34" t="s">
        <v>11</v>
      </c>
      <c r="J10" s="36">
        <v>42</v>
      </c>
      <c r="K10" s="36">
        <v>34</v>
      </c>
      <c r="L10" s="66"/>
      <c r="M10" s="36">
        <v>3</v>
      </c>
      <c r="N10" s="34" t="s">
        <v>12</v>
      </c>
      <c r="O10" s="36">
        <v>17</v>
      </c>
      <c r="P10" s="36">
        <v>13</v>
      </c>
    </row>
    <row r="11" spans="3:16" s="31" customFormat="1" ht="30" customHeight="1">
      <c r="C11" s="36">
        <v>4</v>
      </c>
      <c r="D11" s="34" t="s">
        <v>13</v>
      </c>
      <c r="E11" s="36">
        <v>58</v>
      </c>
      <c r="F11" s="36">
        <v>46</v>
      </c>
      <c r="G11" s="66"/>
      <c r="H11" s="36">
        <v>4</v>
      </c>
      <c r="I11" s="34" t="s">
        <v>14</v>
      </c>
      <c r="J11" s="36">
        <v>66</v>
      </c>
      <c r="K11" s="36">
        <v>54</v>
      </c>
      <c r="L11" s="66"/>
      <c r="M11" s="36">
        <v>4</v>
      </c>
      <c r="N11" s="34" t="s">
        <v>15</v>
      </c>
      <c r="O11" s="36">
        <v>24</v>
      </c>
      <c r="P11" s="36">
        <v>19</v>
      </c>
    </row>
    <row r="12" spans="3:16" s="31" customFormat="1" ht="30" customHeight="1">
      <c r="C12" s="36">
        <v>5</v>
      </c>
      <c r="D12" s="34" t="s">
        <v>16</v>
      </c>
      <c r="E12" s="36">
        <v>33</v>
      </c>
      <c r="F12" s="36">
        <v>21</v>
      </c>
      <c r="G12" s="66"/>
      <c r="H12" s="36">
        <v>5</v>
      </c>
      <c r="I12" s="34" t="s">
        <v>17</v>
      </c>
      <c r="J12" s="36">
        <v>10</v>
      </c>
      <c r="K12" s="36">
        <v>2</v>
      </c>
      <c r="L12" s="66"/>
      <c r="M12" s="36">
        <v>5</v>
      </c>
      <c r="N12" s="34" t="s">
        <v>18</v>
      </c>
      <c r="O12" s="36">
        <v>23</v>
      </c>
      <c r="P12" s="36">
        <v>18</v>
      </c>
    </row>
    <row r="13" spans="3:16" s="31" customFormat="1" ht="30" customHeight="1">
      <c r="C13" s="36">
        <v>6</v>
      </c>
      <c r="D13" s="34" t="s">
        <v>19</v>
      </c>
      <c r="E13" s="36">
        <v>8</v>
      </c>
      <c r="F13" s="36">
        <v>7</v>
      </c>
      <c r="G13" s="66"/>
      <c r="H13" s="36"/>
      <c r="I13" s="34" t="s">
        <v>24</v>
      </c>
      <c r="J13" s="36">
        <f>SUM(J8:J12)</f>
        <v>165</v>
      </c>
      <c r="K13" s="36">
        <f>SUM(K8:K12)</f>
        <v>138</v>
      </c>
      <c r="L13" s="66"/>
      <c r="M13" s="36">
        <v>6</v>
      </c>
      <c r="N13" s="34" t="s">
        <v>20</v>
      </c>
      <c r="O13" s="36">
        <v>24</v>
      </c>
      <c r="P13" s="36">
        <v>14</v>
      </c>
    </row>
    <row r="14" spans="3:16" s="31" customFormat="1" ht="30" customHeight="1">
      <c r="C14" s="36">
        <v>7</v>
      </c>
      <c r="D14" s="34" t="s">
        <v>21</v>
      </c>
      <c r="E14" s="36">
        <v>35</v>
      </c>
      <c r="F14" s="36">
        <v>29</v>
      </c>
      <c r="G14" s="66"/>
      <c r="H14" s="36"/>
      <c r="I14" s="34" t="s">
        <v>22</v>
      </c>
      <c r="J14" s="36"/>
      <c r="K14" s="36"/>
      <c r="L14" s="66"/>
      <c r="M14" s="36">
        <v>7</v>
      </c>
      <c r="N14" s="34" t="s">
        <v>23</v>
      </c>
      <c r="O14" s="36">
        <v>24</v>
      </c>
      <c r="P14" s="36">
        <v>19</v>
      </c>
    </row>
    <row r="15" spans="3:16" s="31" customFormat="1" ht="30" customHeight="1">
      <c r="C15" s="36"/>
      <c r="D15" s="34" t="s">
        <v>24</v>
      </c>
      <c r="E15" s="36">
        <f>SUM(E8:E14)</f>
        <v>165</v>
      </c>
      <c r="F15" s="36">
        <f>SUM(F8:F14)</f>
        <v>138</v>
      </c>
      <c r="G15" s="66"/>
      <c r="H15" s="36"/>
      <c r="I15" s="34"/>
      <c r="J15" s="36"/>
      <c r="K15" s="36"/>
      <c r="L15" s="66"/>
      <c r="M15" s="36">
        <v>8</v>
      </c>
      <c r="N15" s="34" t="s">
        <v>25</v>
      </c>
      <c r="O15" s="36">
        <v>16</v>
      </c>
      <c r="P15" s="36">
        <v>4</v>
      </c>
    </row>
    <row r="16" spans="3:16" s="31" customFormat="1" ht="30" customHeight="1">
      <c r="C16" s="36"/>
      <c r="D16" s="34"/>
      <c r="E16" s="36"/>
      <c r="F16" s="36"/>
      <c r="G16" s="66"/>
      <c r="H16" s="36"/>
      <c r="I16" s="34"/>
      <c r="J16" s="36"/>
      <c r="K16" s="36"/>
      <c r="L16" s="66"/>
      <c r="M16" s="36"/>
      <c r="N16" s="34" t="s">
        <v>24</v>
      </c>
      <c r="O16" s="36">
        <f>SUM(O8:O15)</f>
        <v>165</v>
      </c>
      <c r="P16" s="36">
        <f>SUM(P8:P15)</f>
        <v>138</v>
      </c>
    </row>
    <row r="17" spans="3:16" ht="15.75">
      <c r="C17" s="9"/>
      <c r="D17" s="9"/>
      <c r="E17" s="9"/>
      <c r="F17" s="9"/>
      <c r="G17" s="9"/>
      <c r="H17" s="9"/>
      <c r="I17" s="9"/>
      <c r="J17" s="9"/>
      <c r="K17" s="9"/>
      <c r="L17" s="9"/>
      <c r="P17" s="9"/>
    </row>
    <row r="18" spans="7:16" ht="15.75">
      <c r="G18" s="9"/>
      <c r="H18" s="9"/>
      <c r="I18" s="9"/>
      <c r="J18" s="9"/>
      <c r="K18" s="9"/>
      <c r="L18" s="9"/>
      <c r="P18" s="9"/>
    </row>
    <row r="37" ht="15.75">
      <c r="U37" s="1" t="s">
        <v>175</v>
      </c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U44"/>
  <sheetViews>
    <sheetView zoomScale="75" zoomScaleNormal="75" zoomScalePageLayoutView="0" workbookViewId="0" topLeftCell="A4">
      <selection activeCell="U32" sqref="U32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5.28125" style="0" customWidth="1"/>
    <col min="9" max="9" width="13.28125" style="0" customWidth="1"/>
    <col min="10" max="10" width="15.8515625" style="0" customWidth="1"/>
    <col min="11" max="11" width="16.00390625" style="0" customWidth="1"/>
    <col min="12" max="12" width="14.7109375" style="0" customWidth="1"/>
    <col min="13" max="13" width="12.7109375" style="0" customWidth="1"/>
    <col min="14" max="14" width="12.140625" style="0" customWidth="1"/>
    <col min="15" max="15" width="13.57421875" style="0" customWidth="1"/>
    <col min="16" max="16" width="23.8515625" style="0" customWidth="1"/>
  </cols>
  <sheetData>
    <row r="2" ht="12.75">
      <c r="O2" t="s">
        <v>318</v>
      </c>
    </row>
    <row r="3" spans="1:16" s="41" customFormat="1" ht="18">
      <c r="A3" s="362" t="s">
        <v>181</v>
      </c>
      <c r="B3" s="362"/>
      <c r="C3" s="362"/>
      <c r="D3" s="362"/>
      <c r="E3" s="362"/>
      <c r="F3" s="362"/>
      <c r="G3" s="362"/>
      <c r="H3" s="362"/>
      <c r="I3" s="362"/>
      <c r="J3" s="362"/>
      <c r="K3" s="174"/>
      <c r="L3" s="174"/>
      <c r="M3" s="174"/>
      <c r="N3" s="174"/>
      <c r="O3" s="174"/>
      <c r="P3" s="174"/>
    </row>
    <row r="4" spans="1:16" s="41" customFormat="1" ht="18">
      <c r="A4" s="173"/>
      <c r="B4" s="175"/>
      <c r="C4" s="176"/>
      <c r="D4" s="176"/>
      <c r="E4" s="176"/>
      <c r="F4" s="176"/>
      <c r="G4" s="176"/>
      <c r="H4" s="175"/>
      <c r="I4" s="175"/>
      <c r="J4" s="175"/>
      <c r="K4" s="175"/>
      <c r="L4" s="175"/>
      <c r="M4" s="175"/>
      <c r="N4" s="175"/>
      <c r="O4" s="364" t="s">
        <v>98</v>
      </c>
      <c r="P4" s="364"/>
    </row>
    <row r="5" spans="1:16" s="41" customFormat="1" ht="14.25" customHeight="1">
      <c r="A5" s="173"/>
      <c r="B5" s="358" t="s">
        <v>291</v>
      </c>
      <c r="C5" s="359" t="s">
        <v>176</v>
      </c>
      <c r="D5" s="360"/>
      <c r="E5" s="360"/>
      <c r="F5" s="360"/>
      <c r="G5" s="360"/>
      <c r="H5" s="361"/>
      <c r="I5" s="359" t="s">
        <v>164</v>
      </c>
      <c r="J5" s="360"/>
      <c r="K5" s="360"/>
      <c r="L5" s="360"/>
      <c r="M5" s="360"/>
      <c r="N5" s="361"/>
      <c r="O5" s="365" t="s">
        <v>180</v>
      </c>
      <c r="P5" s="366"/>
    </row>
    <row r="6" spans="1:16" s="41" customFormat="1" ht="54">
      <c r="A6" s="173"/>
      <c r="B6" s="358"/>
      <c r="C6" s="177" t="s">
        <v>165</v>
      </c>
      <c r="D6" s="177" t="s">
        <v>166</v>
      </c>
      <c r="E6" s="177" t="s">
        <v>177</v>
      </c>
      <c r="F6" s="177" t="s">
        <v>167</v>
      </c>
      <c r="G6" s="177" t="s">
        <v>168</v>
      </c>
      <c r="H6" s="178" t="s">
        <v>169</v>
      </c>
      <c r="I6" s="177" t="s">
        <v>165</v>
      </c>
      <c r="J6" s="177" t="s">
        <v>170</v>
      </c>
      <c r="K6" s="177" t="s">
        <v>171</v>
      </c>
      <c r="L6" s="177" t="s">
        <v>172</v>
      </c>
      <c r="M6" s="177" t="s">
        <v>173</v>
      </c>
      <c r="N6" s="177" t="s">
        <v>174</v>
      </c>
      <c r="O6" s="177" t="s">
        <v>178</v>
      </c>
      <c r="P6" s="177" t="s">
        <v>179</v>
      </c>
    </row>
    <row r="7" spans="1:16" s="41" customFormat="1" ht="18">
      <c r="A7" s="173"/>
      <c r="B7" s="179"/>
      <c r="C7" s="180"/>
      <c r="D7" s="180"/>
      <c r="E7" s="181"/>
      <c r="F7" s="181"/>
      <c r="G7" s="181"/>
      <c r="H7" s="181"/>
      <c r="I7" s="180"/>
      <c r="J7" s="180"/>
      <c r="K7" s="181"/>
      <c r="L7" s="181"/>
      <c r="M7" s="181"/>
      <c r="N7" s="181"/>
      <c r="O7" s="182"/>
      <c r="P7" s="182"/>
    </row>
    <row r="8" spans="1:16" s="41" customFormat="1" ht="18">
      <c r="A8" s="173"/>
      <c r="B8" s="180" t="s">
        <v>151</v>
      </c>
      <c r="C8" s="183"/>
      <c r="D8" s="183"/>
      <c r="E8" s="184"/>
      <c r="F8" s="184"/>
      <c r="G8" s="184"/>
      <c r="H8" s="184"/>
      <c r="I8" s="183">
        <v>3</v>
      </c>
      <c r="J8" s="185">
        <v>47400</v>
      </c>
      <c r="K8" s="186">
        <v>13530</v>
      </c>
      <c r="L8" s="186">
        <v>20340</v>
      </c>
      <c r="M8" s="186"/>
      <c r="N8" s="186"/>
      <c r="O8" s="186"/>
      <c r="P8" s="186">
        <f>J8</f>
        <v>47400</v>
      </c>
    </row>
    <row r="9" spans="1:16" s="41" customFormat="1" ht="18">
      <c r="A9" s="173"/>
      <c r="B9" s="180" t="s">
        <v>152</v>
      </c>
      <c r="C9" s="183"/>
      <c r="D9" s="183"/>
      <c r="E9" s="184"/>
      <c r="F9" s="184"/>
      <c r="G9" s="184"/>
      <c r="H9" s="184"/>
      <c r="I9" s="183">
        <v>3</v>
      </c>
      <c r="J9" s="185">
        <v>47400</v>
      </c>
      <c r="K9" s="186">
        <v>13530</v>
      </c>
      <c r="L9" s="186">
        <v>20340</v>
      </c>
      <c r="M9" s="186"/>
      <c r="N9" s="186"/>
      <c r="O9" s="186"/>
      <c r="P9" s="186">
        <f aca="true" t="shared" si="0" ref="P9:P21">J9</f>
        <v>47400</v>
      </c>
    </row>
    <row r="10" spans="1:16" s="41" customFormat="1" ht="18">
      <c r="A10" s="173"/>
      <c r="B10" s="180" t="s">
        <v>153</v>
      </c>
      <c r="C10" s="183"/>
      <c r="D10" s="183"/>
      <c r="E10" s="184"/>
      <c r="F10" s="184"/>
      <c r="G10" s="184"/>
      <c r="H10" s="184"/>
      <c r="I10" s="183">
        <v>3</v>
      </c>
      <c r="J10" s="185">
        <v>47400</v>
      </c>
      <c r="K10" s="186">
        <v>13530</v>
      </c>
      <c r="L10" s="186">
        <v>20340</v>
      </c>
      <c r="M10" s="186"/>
      <c r="N10" s="186"/>
      <c r="O10" s="186"/>
      <c r="P10" s="186">
        <f t="shared" si="0"/>
        <v>47400</v>
      </c>
    </row>
    <row r="11" spans="1:16" s="41" customFormat="1" ht="18">
      <c r="A11" s="173"/>
      <c r="B11" s="180" t="s">
        <v>154</v>
      </c>
      <c r="C11" s="183"/>
      <c r="D11" s="183"/>
      <c r="E11" s="184"/>
      <c r="F11" s="184"/>
      <c r="G11" s="184"/>
      <c r="H11" s="184"/>
      <c r="I11" s="183">
        <v>3</v>
      </c>
      <c r="J11" s="185">
        <v>47400</v>
      </c>
      <c r="K11" s="186">
        <v>13530</v>
      </c>
      <c r="L11" s="186">
        <v>20340</v>
      </c>
      <c r="M11" s="186"/>
      <c r="N11" s="186"/>
      <c r="O11" s="186"/>
      <c r="P11" s="186">
        <f t="shared" si="0"/>
        <v>47400</v>
      </c>
    </row>
    <row r="12" spans="1:16" s="41" customFormat="1" ht="18">
      <c r="A12" s="173"/>
      <c r="B12" s="180" t="s">
        <v>155</v>
      </c>
      <c r="C12" s="183"/>
      <c r="D12" s="183"/>
      <c r="E12" s="184"/>
      <c r="F12" s="184"/>
      <c r="G12" s="184"/>
      <c r="H12" s="184"/>
      <c r="I12" s="183">
        <v>3</v>
      </c>
      <c r="J12" s="185">
        <v>47400</v>
      </c>
      <c r="K12" s="186">
        <v>13530</v>
      </c>
      <c r="L12" s="186">
        <v>20340</v>
      </c>
      <c r="M12" s="186"/>
      <c r="N12" s="186"/>
      <c r="O12" s="186"/>
      <c r="P12" s="186">
        <f t="shared" si="0"/>
        <v>47400</v>
      </c>
    </row>
    <row r="13" spans="1:16" s="41" customFormat="1" ht="18">
      <c r="A13" s="173"/>
      <c r="B13" s="180" t="s">
        <v>156</v>
      </c>
      <c r="C13" s="183"/>
      <c r="D13" s="183"/>
      <c r="E13" s="184"/>
      <c r="F13" s="184"/>
      <c r="G13" s="184"/>
      <c r="H13" s="184"/>
      <c r="I13" s="183">
        <v>3</v>
      </c>
      <c r="J13" s="185">
        <v>47400</v>
      </c>
      <c r="K13" s="186">
        <v>13530</v>
      </c>
      <c r="L13" s="186">
        <v>20340</v>
      </c>
      <c r="M13" s="186"/>
      <c r="N13" s="186"/>
      <c r="O13" s="186"/>
      <c r="P13" s="186">
        <f t="shared" si="0"/>
        <v>47400</v>
      </c>
    </row>
    <row r="14" spans="1:16" s="41" customFormat="1" ht="18">
      <c r="A14" s="173"/>
      <c r="B14" s="180" t="s">
        <v>157</v>
      </c>
      <c r="C14" s="183"/>
      <c r="D14" s="183"/>
      <c r="E14" s="184"/>
      <c r="F14" s="184"/>
      <c r="G14" s="184"/>
      <c r="H14" s="184"/>
      <c r="I14" s="183">
        <v>3</v>
      </c>
      <c r="J14" s="185">
        <v>47400</v>
      </c>
      <c r="K14" s="186">
        <v>13530</v>
      </c>
      <c r="L14" s="186">
        <v>20340</v>
      </c>
      <c r="M14" s="186"/>
      <c r="N14" s="186"/>
      <c r="O14" s="186"/>
      <c r="P14" s="186">
        <f t="shared" si="0"/>
        <v>47400</v>
      </c>
    </row>
    <row r="15" spans="1:16" s="41" customFormat="1" ht="18">
      <c r="A15" s="173"/>
      <c r="B15" s="180" t="s">
        <v>158</v>
      </c>
      <c r="C15" s="183"/>
      <c r="D15" s="183"/>
      <c r="E15" s="184"/>
      <c r="F15" s="184"/>
      <c r="G15" s="184"/>
      <c r="H15" s="184"/>
      <c r="I15" s="183">
        <v>3</v>
      </c>
      <c r="J15" s="185">
        <v>47400</v>
      </c>
      <c r="K15" s="186">
        <v>13530</v>
      </c>
      <c r="L15" s="186">
        <v>20340</v>
      </c>
      <c r="M15" s="186"/>
      <c r="N15" s="186"/>
      <c r="O15" s="186"/>
      <c r="P15" s="186">
        <f t="shared" si="0"/>
        <v>47400</v>
      </c>
    </row>
    <row r="16" spans="1:16" s="41" customFormat="1" ht="18">
      <c r="A16" s="173"/>
      <c r="B16" s="180" t="s">
        <v>159</v>
      </c>
      <c r="C16" s="183"/>
      <c r="D16" s="183"/>
      <c r="E16" s="184"/>
      <c r="F16" s="184"/>
      <c r="G16" s="184"/>
      <c r="H16" s="184"/>
      <c r="I16" s="183">
        <v>3</v>
      </c>
      <c r="J16" s="185">
        <v>47400</v>
      </c>
      <c r="K16" s="186">
        <v>13530</v>
      </c>
      <c r="L16" s="186">
        <v>20340</v>
      </c>
      <c r="M16" s="186"/>
      <c r="N16" s="186"/>
      <c r="O16" s="186"/>
      <c r="P16" s="186">
        <f t="shared" si="0"/>
        <v>47400</v>
      </c>
    </row>
    <row r="17" spans="1:16" s="41" customFormat="1" ht="18">
      <c r="A17" s="173"/>
      <c r="B17" s="180" t="s">
        <v>160</v>
      </c>
      <c r="C17" s="183"/>
      <c r="D17" s="183"/>
      <c r="E17" s="184"/>
      <c r="F17" s="184"/>
      <c r="G17" s="184"/>
      <c r="H17" s="184"/>
      <c r="I17" s="183">
        <v>3</v>
      </c>
      <c r="J17" s="185">
        <v>47400</v>
      </c>
      <c r="K17" s="186">
        <v>13530</v>
      </c>
      <c r="L17" s="186">
        <v>20340</v>
      </c>
      <c r="M17" s="186"/>
      <c r="N17" s="186"/>
      <c r="O17" s="186"/>
      <c r="P17" s="186">
        <f t="shared" si="0"/>
        <v>47400</v>
      </c>
    </row>
    <row r="18" spans="1:16" s="41" customFormat="1" ht="18">
      <c r="A18" s="173"/>
      <c r="B18" s="180" t="s">
        <v>161</v>
      </c>
      <c r="C18" s="183"/>
      <c r="D18" s="183"/>
      <c r="E18" s="184"/>
      <c r="F18" s="184"/>
      <c r="G18" s="184"/>
      <c r="H18" s="184"/>
      <c r="I18" s="183">
        <v>3</v>
      </c>
      <c r="J18" s="185">
        <v>47400</v>
      </c>
      <c r="K18" s="186">
        <v>13530</v>
      </c>
      <c r="L18" s="186">
        <v>20340</v>
      </c>
      <c r="M18" s="186"/>
      <c r="N18" s="186"/>
      <c r="O18" s="186"/>
      <c r="P18" s="186">
        <f t="shared" si="0"/>
        <v>47400</v>
      </c>
    </row>
    <row r="19" spans="1:16" s="41" customFormat="1" ht="18">
      <c r="A19" s="173"/>
      <c r="B19" s="180" t="s">
        <v>162</v>
      </c>
      <c r="C19" s="183"/>
      <c r="D19" s="183"/>
      <c r="E19" s="184"/>
      <c r="F19" s="184"/>
      <c r="G19" s="184"/>
      <c r="H19" s="184"/>
      <c r="I19" s="183">
        <v>3</v>
      </c>
      <c r="J19" s="185">
        <v>47400</v>
      </c>
      <c r="K19" s="186">
        <v>13530</v>
      </c>
      <c r="L19" s="186">
        <v>20340</v>
      </c>
      <c r="M19" s="186"/>
      <c r="N19" s="186"/>
      <c r="O19" s="186"/>
      <c r="P19" s="186">
        <f t="shared" si="0"/>
        <v>47400</v>
      </c>
    </row>
    <row r="20" spans="1:16" s="41" customFormat="1" ht="18">
      <c r="A20" s="173"/>
      <c r="B20" s="180" t="s">
        <v>24</v>
      </c>
      <c r="C20" s="183"/>
      <c r="D20" s="183"/>
      <c r="E20" s="184"/>
      <c r="F20" s="184"/>
      <c r="G20" s="184"/>
      <c r="H20" s="184"/>
      <c r="I20" s="183"/>
      <c r="J20" s="187">
        <f>SUM(J8:J19)</f>
        <v>568800</v>
      </c>
      <c r="K20" s="188">
        <f>SUM(K8:K19)</f>
        <v>162360</v>
      </c>
      <c r="L20" s="188">
        <f>SUM(L8:L19)</f>
        <v>244080</v>
      </c>
      <c r="M20" s="186"/>
      <c r="N20" s="186"/>
      <c r="O20" s="186"/>
      <c r="P20" s="188">
        <f t="shared" si="0"/>
        <v>568800</v>
      </c>
    </row>
    <row r="21" spans="1:16" s="41" customFormat="1" ht="18">
      <c r="A21" s="173"/>
      <c r="B21" s="180" t="s">
        <v>163</v>
      </c>
      <c r="C21" s="183"/>
      <c r="D21" s="183"/>
      <c r="E21" s="184"/>
      <c r="F21" s="184"/>
      <c r="G21" s="184"/>
      <c r="H21" s="184"/>
      <c r="I21" s="183"/>
      <c r="J21" s="185">
        <f>J20/12</f>
        <v>47400</v>
      </c>
      <c r="K21" s="186">
        <f>K20/12</f>
        <v>13530</v>
      </c>
      <c r="L21" s="186">
        <f>L20/12</f>
        <v>20340</v>
      </c>
      <c r="M21" s="186"/>
      <c r="N21" s="186"/>
      <c r="O21" s="186"/>
      <c r="P21" s="186">
        <f t="shared" si="0"/>
        <v>47400</v>
      </c>
    </row>
    <row r="22" spans="1:16" s="41" customFormat="1" ht="18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1:16" s="41" customFormat="1" ht="18">
      <c r="A23" s="362" t="s">
        <v>182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174"/>
      <c r="L23" s="174"/>
      <c r="M23" s="174"/>
      <c r="N23" s="174"/>
      <c r="O23" s="174"/>
      <c r="P23" s="174"/>
    </row>
    <row r="24" spans="1:16" s="41" customFormat="1" ht="18">
      <c r="A24" s="173"/>
      <c r="B24" s="175"/>
      <c r="C24" s="176"/>
      <c r="D24" s="176"/>
      <c r="E24" s="176"/>
      <c r="F24" s="176"/>
      <c r="G24" s="176"/>
      <c r="H24" s="175"/>
      <c r="I24" s="175"/>
      <c r="J24" s="175"/>
      <c r="K24" s="175"/>
      <c r="L24" s="175"/>
      <c r="M24" s="175"/>
      <c r="N24" s="175"/>
      <c r="O24" s="364" t="s">
        <v>98</v>
      </c>
      <c r="P24" s="364"/>
    </row>
    <row r="25" spans="1:16" s="41" customFormat="1" ht="29.25" customHeight="1">
      <c r="A25" s="173"/>
      <c r="B25" s="358" t="s">
        <v>678</v>
      </c>
      <c r="C25" s="359" t="s">
        <v>176</v>
      </c>
      <c r="D25" s="360"/>
      <c r="E25" s="360"/>
      <c r="F25" s="360"/>
      <c r="G25" s="360"/>
      <c r="H25" s="361"/>
      <c r="I25" s="359" t="s">
        <v>164</v>
      </c>
      <c r="J25" s="360"/>
      <c r="K25" s="360"/>
      <c r="L25" s="360"/>
      <c r="M25" s="360"/>
      <c r="N25" s="361"/>
      <c r="O25" s="365" t="s">
        <v>180</v>
      </c>
      <c r="P25" s="366"/>
    </row>
    <row r="26" spans="1:16" s="41" customFormat="1" ht="54">
      <c r="A26" s="173"/>
      <c r="B26" s="358"/>
      <c r="C26" s="177" t="s">
        <v>165</v>
      </c>
      <c r="D26" s="177" t="s">
        <v>166</v>
      </c>
      <c r="E26" s="177" t="s">
        <v>177</v>
      </c>
      <c r="F26" s="177" t="s">
        <v>167</v>
      </c>
      <c r="G26" s="177" t="s">
        <v>168</v>
      </c>
      <c r="H26" s="178" t="s">
        <v>169</v>
      </c>
      <c r="I26" s="177" t="s">
        <v>165</v>
      </c>
      <c r="J26" s="177" t="s">
        <v>170</v>
      </c>
      <c r="K26" s="177" t="s">
        <v>171</v>
      </c>
      <c r="L26" s="177" t="s">
        <v>172</v>
      </c>
      <c r="M26" s="177" t="s">
        <v>173</v>
      </c>
      <c r="N26" s="177" t="s">
        <v>174</v>
      </c>
      <c r="O26" s="177" t="s">
        <v>178</v>
      </c>
      <c r="P26" s="177" t="s">
        <v>179</v>
      </c>
    </row>
    <row r="27" spans="1:16" s="41" customFormat="1" ht="18">
      <c r="A27" s="173"/>
      <c r="B27" s="179"/>
      <c r="C27" s="180"/>
      <c r="D27" s="180"/>
      <c r="E27" s="181"/>
      <c r="F27" s="181"/>
      <c r="G27" s="181"/>
      <c r="H27" s="181"/>
      <c r="I27" s="180"/>
      <c r="J27" s="180"/>
      <c r="K27" s="181"/>
      <c r="L27" s="181"/>
      <c r="M27" s="181"/>
      <c r="N27" s="181"/>
      <c r="O27" s="182"/>
      <c r="P27" s="182"/>
    </row>
    <row r="28" spans="1:16" s="41" customFormat="1" ht="18">
      <c r="A28" s="173"/>
      <c r="B28" s="180" t="s">
        <v>151</v>
      </c>
      <c r="C28" s="183"/>
      <c r="D28" s="183"/>
      <c r="E28" s="184"/>
      <c r="F28" s="184"/>
      <c r="G28" s="184"/>
      <c r="H28" s="184"/>
      <c r="I28" s="183">
        <v>3</v>
      </c>
      <c r="J28" s="185">
        <v>75000</v>
      </c>
      <c r="K28" s="186">
        <f>(J28-L28)/2</f>
        <v>23000</v>
      </c>
      <c r="L28" s="186">
        <v>29000</v>
      </c>
      <c r="M28" s="186"/>
      <c r="N28" s="186"/>
      <c r="O28" s="186"/>
      <c r="P28" s="186">
        <f>J28</f>
        <v>75000</v>
      </c>
    </row>
    <row r="29" spans="1:16" s="41" customFormat="1" ht="18">
      <c r="A29" s="173"/>
      <c r="B29" s="180" t="s">
        <v>152</v>
      </c>
      <c r="C29" s="183"/>
      <c r="D29" s="183"/>
      <c r="E29" s="184"/>
      <c r="F29" s="184"/>
      <c r="G29" s="184"/>
      <c r="H29" s="184"/>
      <c r="I29" s="183">
        <v>3</v>
      </c>
      <c r="J29" s="185">
        <v>75000</v>
      </c>
      <c r="K29" s="186">
        <f aca="true" t="shared" si="1" ref="K29:K39">(J29-L29)/2</f>
        <v>23000</v>
      </c>
      <c r="L29" s="186">
        <v>29000</v>
      </c>
      <c r="M29" s="186"/>
      <c r="N29" s="186"/>
      <c r="O29" s="186"/>
      <c r="P29" s="186">
        <f aca="true" t="shared" si="2" ref="P29:P41">J29</f>
        <v>75000</v>
      </c>
    </row>
    <row r="30" spans="1:16" s="41" customFormat="1" ht="18">
      <c r="A30" s="173"/>
      <c r="B30" s="180" t="s">
        <v>153</v>
      </c>
      <c r="C30" s="183"/>
      <c r="D30" s="183"/>
      <c r="E30" s="184"/>
      <c r="F30" s="184"/>
      <c r="G30" s="184"/>
      <c r="H30" s="184"/>
      <c r="I30" s="183">
        <v>3</v>
      </c>
      <c r="J30" s="185">
        <v>75000</v>
      </c>
      <c r="K30" s="186">
        <f t="shared" si="1"/>
        <v>23000</v>
      </c>
      <c r="L30" s="186">
        <v>29000</v>
      </c>
      <c r="M30" s="186"/>
      <c r="N30" s="186"/>
      <c r="O30" s="186"/>
      <c r="P30" s="186">
        <f t="shared" si="2"/>
        <v>75000</v>
      </c>
    </row>
    <row r="31" spans="1:16" s="41" customFormat="1" ht="18">
      <c r="A31" s="173"/>
      <c r="B31" s="180" t="s">
        <v>154</v>
      </c>
      <c r="C31" s="183"/>
      <c r="D31" s="183"/>
      <c r="E31" s="184"/>
      <c r="F31" s="184"/>
      <c r="G31" s="184"/>
      <c r="H31" s="184"/>
      <c r="I31" s="183">
        <v>3</v>
      </c>
      <c r="J31" s="185">
        <v>75000</v>
      </c>
      <c r="K31" s="186">
        <f t="shared" si="1"/>
        <v>23000</v>
      </c>
      <c r="L31" s="186">
        <v>29000</v>
      </c>
      <c r="M31" s="186"/>
      <c r="N31" s="186"/>
      <c r="O31" s="186"/>
      <c r="P31" s="186">
        <f t="shared" si="2"/>
        <v>75000</v>
      </c>
    </row>
    <row r="32" spans="1:16" s="41" customFormat="1" ht="18">
      <c r="A32" s="173"/>
      <c r="B32" s="180" t="s">
        <v>155</v>
      </c>
      <c r="C32" s="183"/>
      <c r="D32" s="183"/>
      <c r="E32" s="184"/>
      <c r="F32" s="184"/>
      <c r="G32" s="184"/>
      <c r="H32" s="184"/>
      <c r="I32" s="183">
        <v>3</v>
      </c>
      <c r="J32" s="185">
        <v>75000</v>
      </c>
      <c r="K32" s="186">
        <f t="shared" si="1"/>
        <v>23000</v>
      </c>
      <c r="L32" s="186">
        <v>29000</v>
      </c>
      <c r="M32" s="186"/>
      <c r="N32" s="186"/>
      <c r="O32" s="186"/>
      <c r="P32" s="186">
        <f t="shared" si="2"/>
        <v>75000</v>
      </c>
    </row>
    <row r="33" spans="1:16" s="41" customFormat="1" ht="18">
      <c r="A33" s="173"/>
      <c r="B33" s="180" t="s">
        <v>156</v>
      </c>
      <c r="C33" s="183"/>
      <c r="D33" s="183"/>
      <c r="E33" s="184"/>
      <c r="F33" s="184"/>
      <c r="G33" s="184"/>
      <c r="H33" s="184"/>
      <c r="I33" s="183">
        <v>3</v>
      </c>
      <c r="J33" s="185">
        <v>75000</v>
      </c>
      <c r="K33" s="186">
        <f t="shared" si="1"/>
        <v>23000</v>
      </c>
      <c r="L33" s="186">
        <v>29000</v>
      </c>
      <c r="M33" s="186"/>
      <c r="N33" s="186"/>
      <c r="O33" s="186"/>
      <c r="P33" s="186">
        <f t="shared" si="2"/>
        <v>75000</v>
      </c>
    </row>
    <row r="34" spans="1:16" s="41" customFormat="1" ht="18">
      <c r="A34" s="173"/>
      <c r="B34" s="180" t="s">
        <v>157</v>
      </c>
      <c r="C34" s="183"/>
      <c r="D34" s="183"/>
      <c r="E34" s="184"/>
      <c r="F34" s="184"/>
      <c r="G34" s="184"/>
      <c r="H34" s="184"/>
      <c r="I34" s="183">
        <v>3</v>
      </c>
      <c r="J34" s="185">
        <v>75000</v>
      </c>
      <c r="K34" s="186">
        <f t="shared" si="1"/>
        <v>23000</v>
      </c>
      <c r="L34" s="186">
        <v>29000</v>
      </c>
      <c r="M34" s="186"/>
      <c r="N34" s="186"/>
      <c r="O34" s="186"/>
      <c r="P34" s="186">
        <f t="shared" si="2"/>
        <v>75000</v>
      </c>
    </row>
    <row r="35" spans="1:16" s="41" customFormat="1" ht="18">
      <c r="A35" s="173"/>
      <c r="B35" s="180" t="s">
        <v>158</v>
      </c>
      <c r="C35" s="183"/>
      <c r="D35" s="183"/>
      <c r="E35" s="184"/>
      <c r="F35" s="184"/>
      <c r="G35" s="184"/>
      <c r="H35" s="184"/>
      <c r="I35" s="183">
        <v>3</v>
      </c>
      <c r="J35" s="185">
        <v>75000</v>
      </c>
      <c r="K35" s="186">
        <f t="shared" si="1"/>
        <v>23000</v>
      </c>
      <c r="L35" s="186">
        <v>29000</v>
      </c>
      <c r="M35" s="186"/>
      <c r="N35" s="186"/>
      <c r="O35" s="186"/>
      <c r="P35" s="186">
        <f t="shared" si="2"/>
        <v>75000</v>
      </c>
    </row>
    <row r="36" spans="1:16" s="41" customFormat="1" ht="18">
      <c r="A36" s="173"/>
      <c r="B36" s="180" t="s">
        <v>159</v>
      </c>
      <c r="C36" s="183"/>
      <c r="D36" s="183"/>
      <c r="E36" s="184"/>
      <c r="F36" s="184"/>
      <c r="G36" s="184"/>
      <c r="H36" s="184"/>
      <c r="I36" s="183">
        <v>3</v>
      </c>
      <c r="J36" s="185">
        <v>75000</v>
      </c>
      <c r="K36" s="186">
        <f t="shared" si="1"/>
        <v>23000</v>
      </c>
      <c r="L36" s="186">
        <v>29000</v>
      </c>
      <c r="M36" s="186"/>
      <c r="N36" s="186"/>
      <c r="O36" s="186"/>
      <c r="P36" s="186">
        <f t="shared" si="2"/>
        <v>75000</v>
      </c>
    </row>
    <row r="37" spans="1:16" s="41" customFormat="1" ht="18">
      <c r="A37" s="173"/>
      <c r="B37" s="180" t="s">
        <v>160</v>
      </c>
      <c r="C37" s="183"/>
      <c r="D37" s="183"/>
      <c r="E37" s="184"/>
      <c r="F37" s="184"/>
      <c r="G37" s="184"/>
      <c r="H37" s="184"/>
      <c r="I37" s="183">
        <v>3</v>
      </c>
      <c r="J37" s="185">
        <v>75000</v>
      </c>
      <c r="K37" s="186">
        <f t="shared" si="1"/>
        <v>23000</v>
      </c>
      <c r="L37" s="186">
        <v>29000</v>
      </c>
      <c r="M37" s="186"/>
      <c r="N37" s="186"/>
      <c r="O37" s="186"/>
      <c r="P37" s="186">
        <f t="shared" si="2"/>
        <v>75000</v>
      </c>
    </row>
    <row r="38" spans="1:16" s="41" customFormat="1" ht="18">
      <c r="A38" s="173"/>
      <c r="B38" s="180" t="s">
        <v>161</v>
      </c>
      <c r="C38" s="183"/>
      <c r="D38" s="183"/>
      <c r="E38" s="184"/>
      <c r="F38" s="184"/>
      <c r="G38" s="184"/>
      <c r="H38" s="184"/>
      <c r="I38" s="183">
        <v>3</v>
      </c>
      <c r="J38" s="185">
        <v>75000</v>
      </c>
      <c r="K38" s="186">
        <f t="shared" si="1"/>
        <v>23000</v>
      </c>
      <c r="L38" s="186">
        <v>29000</v>
      </c>
      <c r="M38" s="186"/>
      <c r="N38" s="186"/>
      <c r="O38" s="186"/>
      <c r="P38" s="186">
        <f t="shared" si="2"/>
        <v>75000</v>
      </c>
    </row>
    <row r="39" spans="1:16" s="41" customFormat="1" ht="18">
      <c r="A39" s="173"/>
      <c r="B39" s="180" t="s">
        <v>162</v>
      </c>
      <c r="C39" s="183"/>
      <c r="D39" s="183"/>
      <c r="E39" s="184"/>
      <c r="F39" s="184"/>
      <c r="G39" s="184"/>
      <c r="H39" s="184"/>
      <c r="I39" s="183">
        <v>3</v>
      </c>
      <c r="J39" s="185">
        <v>75000</v>
      </c>
      <c r="K39" s="186">
        <f t="shared" si="1"/>
        <v>23000</v>
      </c>
      <c r="L39" s="186">
        <v>29000</v>
      </c>
      <c r="M39" s="186"/>
      <c r="N39" s="186"/>
      <c r="O39" s="186"/>
      <c r="P39" s="186">
        <f t="shared" si="2"/>
        <v>75000</v>
      </c>
    </row>
    <row r="40" spans="1:16" s="41" customFormat="1" ht="18">
      <c r="A40" s="173"/>
      <c r="B40" s="180" t="s">
        <v>24</v>
      </c>
      <c r="C40" s="183"/>
      <c r="D40" s="183"/>
      <c r="E40" s="184"/>
      <c r="F40" s="184"/>
      <c r="G40" s="184"/>
      <c r="H40" s="184"/>
      <c r="I40" s="183"/>
      <c r="J40" s="187">
        <f>SUM(J28:J39)</f>
        <v>900000</v>
      </c>
      <c r="K40" s="188">
        <f>SUM(K28:K39)</f>
        <v>276000</v>
      </c>
      <c r="L40" s="188">
        <f>SUM(L28:L39)</f>
        <v>348000</v>
      </c>
      <c r="M40" s="186"/>
      <c r="N40" s="186"/>
      <c r="O40" s="186"/>
      <c r="P40" s="188">
        <f t="shared" si="2"/>
        <v>900000</v>
      </c>
    </row>
    <row r="41" spans="1:16" s="41" customFormat="1" ht="18">
      <c r="A41" s="173"/>
      <c r="B41" s="180" t="s">
        <v>163</v>
      </c>
      <c r="C41" s="183"/>
      <c r="D41" s="183"/>
      <c r="E41" s="184"/>
      <c r="F41" s="184"/>
      <c r="G41" s="184"/>
      <c r="H41" s="184"/>
      <c r="I41" s="183"/>
      <c r="J41" s="185">
        <f>J40/12</f>
        <v>75000</v>
      </c>
      <c r="K41" s="186">
        <f>K40/12</f>
        <v>23000</v>
      </c>
      <c r="L41" s="186">
        <f>L40/12</f>
        <v>29000</v>
      </c>
      <c r="M41" s="186"/>
      <c r="N41" s="186"/>
      <c r="O41" s="186"/>
      <c r="P41" s="186">
        <f t="shared" si="2"/>
        <v>75000</v>
      </c>
    </row>
    <row r="42" spans="1:21" ht="18">
      <c r="A42" s="173"/>
      <c r="B42" s="197" t="s">
        <v>661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198"/>
      <c r="S42" s="198"/>
      <c r="T42" s="198"/>
      <c r="U42" s="198"/>
    </row>
    <row r="43" spans="1:16" ht="18">
      <c r="A43" s="173"/>
      <c r="B43" s="363" t="s">
        <v>662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</row>
    <row r="44" spans="1:16" ht="18">
      <c r="A44" s="173"/>
      <c r="B44" s="363" t="s">
        <v>649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</row>
  </sheetData>
  <sheetProtection/>
  <mergeCells count="14">
    <mergeCell ref="B25:B26"/>
    <mergeCell ref="C25:H25"/>
    <mergeCell ref="I25:N25"/>
    <mergeCell ref="O25:P25"/>
    <mergeCell ref="B5:B6"/>
    <mergeCell ref="C5:H5"/>
    <mergeCell ref="I5:N5"/>
    <mergeCell ref="A23:J23"/>
    <mergeCell ref="A3:J3"/>
    <mergeCell ref="B44:P44"/>
    <mergeCell ref="B43:P43"/>
    <mergeCell ref="O4:P4"/>
    <mergeCell ref="O24:P24"/>
    <mergeCell ref="O5:P5"/>
  </mergeCells>
  <printOptions/>
  <pageMargins left="0.3937007874015748" right="0.3937007874015748" top="0.15748031496062992" bottom="0.15748031496062992" header="0.5118110236220472" footer="0.5118110236220472"/>
  <pageSetup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 Milošević</cp:lastModifiedBy>
  <cp:lastPrinted>2016-10-22T06:41:16Z</cp:lastPrinted>
  <dcterms:created xsi:type="dcterms:W3CDTF">2013-03-07T07:52:21Z</dcterms:created>
  <dcterms:modified xsi:type="dcterms:W3CDTF">2016-10-22T07:09:09Z</dcterms:modified>
  <cp:category/>
  <cp:version/>
  <cp:contentType/>
  <cp:contentStatus/>
</cp:coreProperties>
</file>