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4" firstSheet="11" activeTab="19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запошљавања-план'!$B$2:$I$35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инвестиције'!$B$3:$M$204</definedName>
    <definedName name="_xlnm.Print_Area" localSheetId="16">'Кредитна задуженост'!$B$2:$Q$47</definedName>
    <definedName name="_xlnm.Print_Area" localSheetId="17">'Набавке'!$B$1:$J$49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<sst xmlns="http://schemas.openxmlformats.org/spreadsheetml/2006/main" count="2127" uniqueCount="955">
  <si>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</si>
  <si>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</si>
  <si>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</si>
  <si>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</si>
  <si>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</si>
  <si>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</si>
  <si>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</si>
  <si>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</si>
  <si>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</si>
  <si>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</si>
  <si>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</si>
  <si>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</si>
  <si>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</si>
  <si>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</si>
  <si>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</si>
  <si>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</si>
  <si>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</si>
  <si>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</si>
  <si>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</si>
  <si>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</si>
  <si>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</si>
  <si>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</si>
  <si>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</si>
  <si>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</si>
  <si>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</si>
  <si>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</si>
  <si>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</si>
  <si>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</si>
  <si>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</si>
  <si>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</si>
  <si>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</si>
  <si>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</si>
  <si>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</si>
  <si>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</si>
  <si>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</si>
  <si>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</si>
  <si>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</si>
  <si>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</si>
  <si>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</si>
  <si>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</si>
  <si>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</si>
  <si>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</si>
  <si>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</si>
  <si>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</si>
  <si>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</si>
  <si>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</si>
  <si>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</si>
  <si>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</si>
  <si>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</si>
  <si>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</si>
  <si>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</si>
  <si>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</si>
  <si>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</si>
  <si>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</si>
  <si>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</si>
  <si>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</si>
  <si>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</si>
  <si>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</si>
  <si>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</si>
  <si>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</si>
  <si>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</si>
  <si>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</si>
  <si>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</si>
  <si>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</si>
  <si>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</si>
  <si>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</si>
  <si>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</si>
  <si>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</si>
  <si>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</si>
  <si>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</si>
  <si>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</si>
  <si>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</si>
  <si>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</si>
  <si>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</si>
  <si>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</si>
  <si>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</si>
  <si>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</si>
  <si>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</si>
  <si>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</si>
  <si>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</si>
  <si>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</si>
  <si>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</si>
  <si>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</si>
  <si>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</si>
  <si>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</si>
  <si>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</si>
  <si>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</si>
  <si>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</si>
  <si>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</si>
  <si>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</si>
  <si>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</si>
  <si>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</si>
  <si>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</si>
  <si>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</si>
  <si>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</si>
  <si>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</si>
  <si>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</si>
  <si>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</si>
  <si>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</si>
  <si>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</si>
  <si>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</si>
  <si>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</si>
  <si>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</si>
  <si>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</si>
  <si>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</si>
  <si>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</si>
  <si>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</si>
  <si>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</si>
  <si>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</si>
  <si>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</si>
  <si>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</si>
  <si>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</si>
  <si>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</si>
  <si>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</si>
  <si>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</si>
  <si>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</si>
  <si>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</si>
  <si>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</si>
  <si>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</si>
  <si>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</si>
  <si>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</si>
  <si>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</si>
  <si>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</si>
  <si>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</si>
  <si>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</si>
  <si>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</si>
  <si>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</si>
  <si>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</si>
  <si>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</si>
  <si>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</si>
  <si>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</si>
  <si>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</si>
  <si>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</si>
  <si>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</si>
  <si>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</si>
  <si>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</si>
  <si>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</si>
  <si>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</si>
  <si>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</si>
  <si>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</si>
  <si>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</si>
  <si>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</si>
  <si>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</si>
  <si>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</si>
  <si>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</si>
  <si>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</si>
  <si>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</si>
  <si>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</si>
  <si>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</si>
  <si>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</si>
  <si>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</si>
  <si>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</si>
  <si>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</si>
  <si>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</si>
  <si>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</si>
  <si>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</si>
  <si>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</si>
  <si>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</si>
  <si>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</si>
  <si>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</si>
  <si>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</si>
  <si>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</si>
  <si>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</si>
  <si>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</si>
  <si>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</si>
  <si>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</si>
  <si>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</si>
  <si>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</si>
  <si>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</si>
  <si>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</si>
  <si>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</si>
  <si>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</si>
  <si>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</si>
  <si>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</si>
  <si>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</si>
  <si>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</si>
  <si>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</si>
  <si>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</si>
  <si>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</si>
  <si>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</si>
  <si>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</si>
  <si>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</si>
  <si>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</si>
  <si>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</si>
  <si>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</si>
  <si>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</si>
  <si>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</si>
  <si>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</si>
  <si>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</si>
  <si>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</si>
  <si>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</si>
  <si>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</si>
  <si>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</si>
  <si>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</si>
  <si>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</si>
  <si>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</si>
  <si>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</si>
  <si>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</si>
  <si>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</si>
  <si>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</si>
  <si>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</si>
  <si>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</si>
  <si>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</si>
  <si>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</si>
  <si>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</si>
  <si>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</si>
  <si>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</si>
  <si>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</si>
  <si>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</si>
  <si>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</si>
  <si>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</si>
  <si>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</si>
  <si>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</si>
  <si>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</si>
  <si>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</si>
  <si>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</si>
  <si>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</si>
  <si>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</si>
  <si>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</si>
  <si>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</si>
  <si>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</si>
  <si>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</si>
  <si>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</si>
  <si>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</si>
  <si>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</si>
  <si>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</si>
  <si>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</si>
  <si>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</si>
  <si>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</si>
  <si>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</si>
  <si>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</si>
  <si>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</si>
  <si>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</si>
  <si>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</si>
  <si>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</si>
  <si>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</si>
  <si>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</si>
  <si>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</si>
  <si>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</si>
  <si>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</si>
  <si>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</si>
  <si>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</si>
  <si>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</si>
  <si>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</si>
  <si>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</si>
  <si>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</si>
  <si>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</si>
  <si>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</si>
  <si>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</si>
  <si>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</si>
  <si>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</si>
  <si>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</si>
  <si>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</si>
  <si>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</si>
  <si>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</si>
  <si>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</si>
  <si>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</si>
  <si>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</si>
  <si>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</si>
  <si>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</si>
  <si>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</si>
  <si>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</si>
  <si>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</si>
  <si>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</si>
  <si>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</si>
  <si>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</si>
  <si>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</si>
  <si>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</si>
  <si>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</si>
  <si>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</si>
  <si>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</si>
  <si>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</si>
  <si>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</si>
  <si>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</si>
  <si>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</si>
  <si>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</si>
  <si>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</si>
  <si>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</si>
  <si>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</si>
  <si>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</si>
  <si>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</si>
  <si>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</si>
  <si>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</si>
  <si>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</si>
  <si>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</si>
  <si>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</si>
  <si>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</si>
  <si>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</si>
  <si>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</si>
  <si>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</si>
  <si>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</si>
  <si>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</si>
  <si>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</si>
  <si>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</si>
  <si>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</si>
  <si>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</si>
  <si>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</si>
  <si>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</si>
  <si>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</si>
  <si>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</si>
  <si>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</si>
  <si>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</si>
  <si>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</si>
  <si>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</si>
  <si>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</si>
  <si>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</si>
  <si>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</si>
  <si>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</si>
  <si>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</si>
  <si>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</si>
  <si>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</si>
  <si>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</si>
  <si>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</si>
  <si>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</si>
  <si>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</si>
  <si>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</si>
  <si>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</si>
  <si>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</si>
  <si>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</si>
  <si>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</si>
  <si>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</si>
  <si>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</si>
  <si>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</si>
  <si>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</si>
  <si>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</si>
  <si>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</si>
  <si>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</si>
  <si>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</si>
  <si>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</si>
  <si>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</si>
  <si>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</si>
  <si>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</si>
  <si>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</si>
  <si>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</si>
  <si>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</si>
  <si>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</si>
  <si>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</si>
  <si>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</si>
  <si>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</si>
  <si>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</si>
  <si>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</si>
  <si>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</si>
  <si>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</si>
  <si>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</si>
  <si>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</si>
  <si>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</si>
  <si>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</si>
  <si>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</si>
  <si>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</si>
  <si>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</si>
  <si>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</si>
  <si>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</si>
  <si>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</si>
  <si>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</si>
  <si>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</si>
  <si>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</si>
  <si>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</si>
  <si>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</si>
  <si>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</si>
  <si>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</si>
  <si>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</si>
  <si>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</si>
  <si>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</si>
  <si>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</si>
  <si>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</si>
  <si>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</si>
  <si>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</si>
  <si>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</si>
  <si>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</si>
  <si>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</si>
  <si>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</si>
  <si>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</si>
  <si>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</si>
  <si>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</si>
  <si>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</si>
  <si>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</si>
  <si>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</si>
  <si>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</si>
  <si>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</si>
  <si>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</si>
  <si>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</si>
  <si>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</si>
  <si>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</si>
  <si>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</si>
  <si>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</si>
  <si>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</si>
  <si>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</si>
  <si>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</si>
  <si>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</si>
  <si>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</si>
  <si>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</si>
  <si>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</si>
  <si>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</si>
  <si>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</si>
  <si>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</si>
  <si>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</si>
  <si>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</si>
  <si>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</si>
  <si>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</si>
  <si>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</si>
  <si>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</si>
  <si>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</si>
  <si>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</si>
  <si>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</si>
  <si>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</si>
  <si>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</si>
  <si>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</si>
  <si>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</si>
  <si>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</si>
  <si>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</si>
  <si>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</si>
  <si>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</si>
  <si>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</si>
  <si>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</si>
  <si>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</si>
  <si>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</si>
  <si>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</si>
  <si>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</si>
  <si>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</si>
  <si>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</si>
  <si>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</si>
  <si>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</si>
  <si>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</si>
  <si>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</si>
  <si>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</si>
  <si>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</si>
  <si>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</si>
  <si>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</si>
  <si>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</si>
  <si>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</si>
  <si>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</si>
  <si>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</si>
  <si>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</si>
  <si>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</si>
  <si>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</si>
  <si>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</si>
  <si>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</si>
  <si>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</si>
  <si>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</si>
  <si>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</si>
  <si>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</si>
  <si>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</si>
  <si>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</si>
  <si>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</si>
  <si>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</si>
  <si>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</si>
  <si>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</si>
  <si>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</si>
  <si>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</si>
  <si>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</si>
  <si>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</si>
  <si>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</si>
  <si>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</si>
  <si>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</si>
  <si>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</si>
  <si>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</si>
  <si>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</si>
  <si>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</si>
  <si>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</si>
  <si>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</si>
  <si>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</si>
  <si>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</si>
  <si>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</si>
  <si>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</si>
  <si>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</si>
  <si>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</si>
  <si>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</si>
  <si>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</si>
  <si>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</si>
  <si>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</si>
  <si>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</si>
  <si>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</si>
  <si>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</si>
  <si>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</si>
  <si>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</si>
  <si>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</si>
  <si>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</si>
  <si>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</si>
  <si>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</si>
  <si>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</si>
  <si>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</si>
  <si>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</si>
  <si>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</si>
  <si>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</si>
  <si>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</si>
  <si>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</si>
  <si>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</si>
  <si>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</si>
  <si>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</si>
  <si>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</si>
  <si>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</si>
  <si>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</si>
  <si>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</si>
  <si>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</si>
  <si>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</si>
  <si>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</si>
  <si>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</si>
  <si>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</si>
  <si>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</si>
  <si>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</si>
  <si>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</si>
  <si>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</si>
  <si>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</si>
  <si>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</si>
  <si>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</si>
  <si>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</si>
  <si>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</si>
  <si>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</si>
  <si>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</si>
  <si>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</si>
  <si>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</si>
  <si>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</si>
  <si>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</si>
  <si>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</si>
  <si>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</si>
  <si>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</si>
  <si>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</si>
  <si>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</si>
  <si>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</si>
  <si>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</si>
  <si>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</si>
  <si>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</si>
  <si>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</si>
  <si>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</si>
  <si>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</si>
  <si>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</si>
  <si>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</si>
  <si>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</si>
  <si>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</si>
  <si>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</si>
  <si>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</si>
  <si>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</si>
  <si>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</si>
  <si>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</si>
  <si>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</si>
  <si>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</si>
  <si>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</si>
  <si>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</si>
  <si>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</si>
  <si>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</si>
  <si>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</si>
  <si>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</si>
  <si>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</si>
  <si>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</si>
  <si>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</si>
  <si>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</si>
  <si>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</si>
  <si>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</si>
  <si>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</si>
  <si>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</si>
  <si>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</si>
  <si>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</si>
  <si>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</si>
  <si>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</si>
  <si>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</si>
  <si>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</si>
  <si>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</si>
  <si>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</si>
  <si>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</si>
  <si>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</si>
  <si>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</si>
  <si>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</si>
  <si>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</si>
  <si>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</si>
  <si>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</si>
  <si>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</si>
  <si>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</si>
  <si>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</si>
  <si>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</si>
  <si>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</si>
  <si>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</si>
  <si>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</si>
  <si>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</si>
  <si>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</si>
  <si>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</si>
  <si>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</si>
  <si>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</si>
  <si>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</si>
  <si>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</si>
  <si>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</si>
  <si>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</si>
  <si>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</si>
  <si>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</si>
  <si>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</si>
  <si>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</si>
  <si>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</si>
  <si>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</si>
  <si>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</si>
  <si>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</si>
  <si>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</si>
  <si>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</si>
  <si>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</si>
  <si>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</si>
  <si>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</si>
  <si>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</si>
  <si>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</si>
  <si>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</si>
  <si>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</si>
  <si>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</si>
  <si>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</si>
  <si>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</si>
  <si>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ПЛАН ИНВЕСТИЦИЈА</t>
  </si>
  <si>
    <t>Структура финансирања</t>
  </si>
  <si>
    <t>Износ према
 извору финансирања</t>
  </si>
  <si>
    <t>20_
план                              (текућа +1 година)</t>
  </si>
  <si>
    <t>Након ____                        (+3 године)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</si>
  <si>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</si>
  <si>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</si>
  <si>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</si>
  <si>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</si>
  <si>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>План по месецима  20__.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</si>
  <si>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</si>
  <si>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</si>
  <si>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</si>
  <si>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</si>
  <si>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</si>
  <si>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</si>
  <si>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</si>
  <si>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</si>
  <si>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</si>
  <si>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</si>
  <si>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</si>
  <si>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</si>
  <si>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</si>
  <si>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</si>
  <si>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</si>
  <si>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</si>
  <si>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</si>
  <si>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</si>
  <si>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</si>
  <si>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</si>
  <si>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</si>
  <si>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</si>
  <si>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</si>
  <si>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</si>
  <si>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</si>
  <si>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</si>
  <si>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</si>
  <si>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</si>
  <si>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</si>
  <si>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</si>
  <si>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</si>
  <si>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</si>
  <si>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</si>
  <si>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</si>
  <si>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</si>
  <si>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</si>
  <si>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</si>
  <si>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</si>
  <si>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</si>
  <si>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</si>
  <si>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</si>
  <si>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</si>
  <si>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</si>
  <si>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ПЛАНИРАНА ФИНАНСИЈСКА СРЕДСТВА ЗА НАБАВКУ ДОБАРА,  РАДОВА  И  УСЛУГА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</si>
  <si>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</si>
  <si>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</si>
  <si>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</si>
  <si>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</si>
  <si>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</si>
  <si>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</si>
  <si>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</si>
  <si>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</si>
  <si>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</si>
  <si>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</si>
  <si>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</si>
  <si>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</si>
  <si>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</si>
  <si>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</si>
  <si>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</si>
  <si>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</si>
  <si>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</si>
  <si>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</si>
  <si>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</si>
  <si>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</si>
  <si>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</si>
  <si>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</si>
  <si>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</si>
  <si>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</si>
  <si>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</si>
  <si>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</si>
  <si>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</si>
  <si>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</si>
  <si>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</si>
  <si>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</si>
  <si>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</si>
  <si>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</si>
  <si>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</si>
  <si>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</si>
  <si>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</si>
  <si>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</si>
  <si>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</si>
  <si>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</si>
  <si>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</si>
  <si>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</si>
  <si>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</si>
  <si>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</si>
  <si>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</si>
  <si>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</si>
  <si>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</si>
  <si>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</si>
  <si>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</si>
  <si>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</si>
  <si>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</si>
  <si>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</si>
  <si>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</si>
  <si>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</si>
  <si>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</si>
  <si>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</si>
  <si>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</si>
  <si>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</si>
  <si>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</si>
  <si>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</si>
  <si>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</si>
  <si>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</si>
  <si>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</si>
  <si>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</si>
  <si>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</si>
  <si>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</si>
  <si>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</si>
  <si>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</si>
  <si>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</si>
  <si>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</si>
  <si>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</si>
  <si>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</si>
  <si>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</si>
  <si>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</si>
  <si>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</si>
  <si>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</si>
  <si>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</si>
  <si>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</si>
  <si>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r>
      <t xml:space="preserve">20__.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</si>
  <si>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20__.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</si>
  <si>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20__. година </t>
    </r>
    <r>
      <rPr>
        <sz val="10"/>
        <color indexed="8"/>
        <rFont val="Times New Roman"/>
        <family val="1"/>
      </rPr>
      <t>(текућа -3 године)</t>
    </r>
  </si>
  <si>
    <t>20_
план                            (текућа +2 године)</t>
  </si>
  <si>
    <r>
      <t xml:space="preserve">20__.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</si>
  <si>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20__.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</si>
  <si>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20__. година Реализација </t>
    </r>
    <r>
      <rPr>
        <sz val="10"/>
        <color indexed="8"/>
        <rFont val="Times New Roman"/>
        <family val="1"/>
      </rPr>
      <t>(текућа -1 година)</t>
    </r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</si>
  <si>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</si>
  <si>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</si>
  <si>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</si>
  <si>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</si>
  <si>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</si>
  <si>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</si>
  <si>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>** исплата са проценом до краја године старозапослени у 20__. години су они запослени који су били у радном односу у децембру претходне године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</si>
  <si>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</si>
  <si>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</si>
  <si>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</si>
  <si>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</si>
  <si>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</si>
  <si>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</si>
  <si>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</si>
  <si>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</si>
  <si>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</si>
  <si>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УКУПНО = ДОБРА + УСЛУГЕ+РАДОВИ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</si>
  <si>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</si>
  <si>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</si>
  <si>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</si>
  <si>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</si>
  <si>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</si>
  <si>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</si>
  <si>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</si>
  <si>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</si>
  <si>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</si>
  <si>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</si>
  <si>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</si>
  <si>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</si>
  <si>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</si>
  <si>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</si>
  <si>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</si>
  <si>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</si>
  <si>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</si>
  <si>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</si>
  <si>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13</t>
  </si>
  <si>
    <t>Прилог 14</t>
  </si>
  <si>
    <t>Прилог 15</t>
  </si>
  <si>
    <t>Запослени</t>
  </si>
  <si>
    <t>Надзорни одбор/Скупштина</t>
  </si>
  <si>
    <t>Приказ планираних и реализованих индикатора пословања</t>
  </si>
  <si>
    <t xml:space="preserve">ПЛАН ИНВЕСТИЦИОНИХ УЛАГАЊА </t>
  </si>
  <si>
    <t>Претходна година
2017.</t>
  </si>
  <si>
    <t>План за период 01.01-31.12.2018.текућа година</t>
  </si>
  <si>
    <t>План                     31.12.2017.</t>
  </si>
  <si>
    <t>Реализација  (процена)              31.12.2017.</t>
  </si>
  <si>
    <t>План
01.01-31.12.2017.</t>
  </si>
  <si>
    <t>БИЛАНС УСПЕХА за период 01.01 - 31.12.2017.</t>
  </si>
  <si>
    <t>Реализација (процена)
01.01-31.12.2017.</t>
  </si>
  <si>
    <t>БИЛАНС СТАЊА  на дан 31.12.2017.</t>
  </si>
  <si>
    <t>у периоду од 01.01. до 31.12.2017. године</t>
  </si>
  <si>
    <t>Реализација (процена) 2017.</t>
  </si>
  <si>
    <t>План 2017.</t>
  </si>
  <si>
    <t>План 
01.01-31.12.2017. Претходна година</t>
  </si>
  <si>
    <t>Реализација (процена) 
01.01-31.12.2017. Претходна година</t>
  </si>
  <si>
    <t>План
01.01-31.03.2018.</t>
  </si>
  <si>
    <t>План
01.01-30.06.2018.</t>
  </si>
  <si>
    <t>План
01.01-30.09.2018.</t>
  </si>
  <si>
    <t>План 
01.01-31.12.2018.</t>
  </si>
  <si>
    <t>Opšti sektor</t>
  </si>
  <si>
    <t>Komunal.služba</t>
  </si>
  <si>
    <t>Tehnički sektor</t>
  </si>
  <si>
    <t>Distribuc.vode</t>
  </si>
  <si>
    <t>Finans.-rač.služba</t>
  </si>
  <si>
    <t>Komunal.otpad</t>
  </si>
  <si>
    <t>Čistoća, zel.i zim.sl.</t>
  </si>
  <si>
    <t>Groblje</t>
  </si>
  <si>
    <t>Održavanje zgrada</t>
  </si>
  <si>
    <t>Pijaca</t>
  </si>
  <si>
    <t>Kanalizacija</t>
  </si>
  <si>
    <t>Građ.operativa</t>
  </si>
  <si>
    <t>Mašinska baza</t>
  </si>
  <si>
    <t>Magacin</t>
  </si>
  <si>
    <t>Prihvatil.za pse</t>
  </si>
  <si>
    <t>Остварено 31.12.2017</t>
  </si>
  <si>
    <t>План 
31.12.2018</t>
  </si>
  <si>
    <t>Број на дан 31.12.2017</t>
  </si>
  <si>
    <t>Број на дан 31.12.2018</t>
  </si>
  <si>
    <t>Број на дан 31.12.2018.</t>
  </si>
  <si>
    <t>Број запослених 31.12.2017</t>
  </si>
  <si>
    <t>Број запослених 31.12.2018</t>
  </si>
  <si>
    <t>Стање на дан 31.12.2017. године*</t>
  </si>
  <si>
    <t>Одлив кадрова у периоду 
01.01.-31.03.2018.</t>
  </si>
  <si>
    <t>пензија</t>
  </si>
  <si>
    <t>отказ</t>
  </si>
  <si>
    <t>Пријем кадрова у периоду 
01.01.-31.03.2018.</t>
  </si>
  <si>
    <t>неодређено време-РЈ"Водовод Баваниште"-нова РЈ</t>
  </si>
  <si>
    <t>одређено време- до 10% од броја запослених на неодр.време</t>
  </si>
  <si>
    <t>одређено време-по чл.10.став 3. тач. 3 и 5 Закона</t>
  </si>
  <si>
    <t>Стање на дан 31.03.2018. године</t>
  </si>
  <si>
    <t>Одлив кадрова у периоду 
01.01.-30.06.2018.</t>
  </si>
  <si>
    <t>Пријем кадрова у периоду 
01.01.-30.06.2018.</t>
  </si>
  <si>
    <t>Стање на дан 30.06.2018. године</t>
  </si>
  <si>
    <t>Одлив кадрова у периоду 
01.01.-30.09.2018.</t>
  </si>
  <si>
    <t>Пријем кадрова у периоду 
01.01.-30.09.2018.</t>
  </si>
  <si>
    <t>Стање на дан 30.09.2018. године</t>
  </si>
  <si>
    <t>Одлив кадрова у периоду 
01.01.-31.12.2018.</t>
  </si>
  <si>
    <t>Пријем кадрова у периоду 
01.01.-31.12.2018.</t>
  </si>
  <si>
    <t>Стање на дан 31.12.2018. године</t>
  </si>
  <si>
    <t>Исплаћена маса за зараде, број запослених и просечна зарада по месецима за 2017. годину*- Бруто 1</t>
  </si>
  <si>
    <t xml:space="preserve">Маса за зараде, број запослених и просечна зарада по месецима за 2018. годину - Бруто 1 </t>
  </si>
  <si>
    <t>Маса за зараде увећана за доприносе на зараде, број запослених и просечна зарада по месецима за 2018. годину - Бруто 2</t>
  </si>
  <si>
    <t>ПЛАН ОБРАЧУНА И ИСПЛАТЕ ЗАРАДА У 2018. ГОДИНИ</t>
  </si>
  <si>
    <t xml:space="preserve"> Исплаћен Бруто 2 у 2017. години</t>
  </si>
  <si>
    <t xml:space="preserve"> Обрачунат Бруто 2                                у 2018. години                                        пре примене закона*</t>
  </si>
  <si>
    <t xml:space="preserve"> Обрачунат Бруто 2                                         у 2018. години                                                   после примене закона*</t>
  </si>
  <si>
    <t>БИЛАНС УСПЕХА за период 01.01 - 31.12.2018.</t>
  </si>
  <si>
    <t>БИЛАНС СТАЊА  на дан 31.12. 2018.</t>
  </si>
  <si>
    <t>План у 2017.                           (претходна година)</t>
  </si>
  <si>
    <t>НАПОМЕНА: НЕМА ТРОШКОВА ЗА РЕВИЗИЈУ</t>
  </si>
  <si>
    <t>Реализација у 2017.                           (претходна година)</t>
  </si>
  <si>
    <t>План за                   01.01.-30.06.2018.</t>
  </si>
  <si>
    <t>План за                   01.01.-31.03.2018.</t>
  </si>
  <si>
    <t>План за                   01.01.-30.09.2018.</t>
  </si>
  <si>
    <t>План за                   01.01.-31.12.2018.</t>
  </si>
  <si>
    <t>ПЛАНИРАНО КРЕДИТНО ЗАДУЖИВАЊЕ У 2018. ГОДИНИ*</t>
  </si>
  <si>
    <t>у периоду од 01.01. до 31.12. 2018. године</t>
  </si>
  <si>
    <t>План 
01.01-31.03.2018.</t>
  </si>
  <si>
    <t>План 
01.01-30.09.2018.</t>
  </si>
  <si>
    <r>
      <t>Г. СВЕГА ПРИЛИВ ГОТОВИНЕ</t>
    </r>
    <r>
      <rPr>
        <sz val="18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</si>
  <si>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8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</si>
  <si>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8"/>
        <color indexed="8"/>
        <rFont val="Times New Roman"/>
        <family val="1"/>
      </rPr>
      <t> (3040 – 3041)</t>
    </r>
  </si>
  <si>
    <r>
      <t>Е. НЕТО ОДЛИВ ГОТОВИНЕ</t>
    </r>
    <r>
      <rPr>
        <sz val="18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</si>
  <si>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8"/>
        <color indexed="8"/>
        <rFont val="Times New Roman"/>
        <family val="1"/>
      </rPr>
      <t>(3042 – 3043 + 3044 + 3045 – 3046)</t>
    </r>
  </si>
  <si>
    <t>2018.</t>
  </si>
  <si>
    <t>2018
план                      (текућа година)</t>
  </si>
  <si>
    <t>СПЕЦИЈАЛНО ВОЗИЛО- ФЕКАЛНА ЦИСТЕРНА-половно-коришћено</t>
  </si>
  <si>
    <t>МИНИ СМЕЋАР-половно коришћено возило</t>
  </si>
  <si>
    <t>Сопствена средства-ИЗ ДОБИТИ</t>
  </si>
  <si>
    <t>ПРОГРАМСКИ ПАКЕТИ И ИНФОРМАЦИОНИ СИСТЕМИ</t>
  </si>
  <si>
    <t>2016.</t>
  </si>
  <si>
    <t>Реализовано закључно са 31.12.2017
претходне године</t>
  </si>
  <si>
    <t>РАЧУНАРСКА ОПРЕМА (монитори, рачунари, штампачи, скенери...)</t>
  </si>
  <si>
    <t>ПУМПЕ</t>
  </si>
  <si>
    <t>2015.</t>
  </si>
  <si>
    <t>КАМИОН ПУТАР, половно-коришћено</t>
  </si>
  <si>
    <t>ДОСТАВНА ВОЗИЛА-ТЕРЕТНА-половна-коришћена</t>
  </si>
  <si>
    <t>ПРОФИЛНА ДУБИНСКА КАШИКА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</si>
  <si>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</si>
  <si>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</si>
  <si>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</si>
  <si>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</si>
  <si>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</si>
  <si>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СЕКАЧИЦА ЗА БЕТОН</t>
  </si>
  <si>
    <t>ТЕЛЕВИЗОРИ</t>
  </si>
  <si>
    <t>2017.</t>
  </si>
  <si>
    <t>РАДОВИ НА ИНСТАЛАЦИЈИ ВЕНТИЛАЦИЈЕ И КЛИМАТИЗАЦИЈЕ</t>
  </si>
  <si>
    <t>РАДОВИ НА ГРАЂЕВИНСКИМ ИНСТАЛАЦИЈАМА ( кров за водовод, постављање бехатон стазе на гробљу, остали  радови на грађевинским инсталацијама )</t>
  </si>
  <si>
    <t>УСЛУГЕ ИНСТАЛИРАЊА УРЕЂАЈА ЗА ФИЛТРИРАЊЕ ВОДЕ ( Водовод Плочица)</t>
  </si>
  <si>
    <t>РАДОВИ НА РЕКОНСТРУКЦИЈИ ГЛАВНЕ ЦРПНЕ СТАНИЦЕ У КОВИНУ-РЕШЕТКА</t>
  </si>
  <si>
    <t>ЕЛЕКТРО ОРМАНИ ( Испорука и уградња скаде у Фабрици воде )</t>
  </si>
  <si>
    <t>УСЛУГЕ ПРОГРАМИРАЊА СОФТВЕРСКИХ ПАКЕТА ПРОИЗВОДА</t>
  </si>
  <si>
    <t>ИЗРАДА СТУДИЈЕ ИЗВОДЉИВОСТИ  И ОПРАВДАНОСТИ ИНВЕСТИЦИЈА-СНАБДЕВАЊЕ ВОДОМ ЗА ПИЋЕ</t>
  </si>
  <si>
    <t>сопствена средства</t>
  </si>
  <si>
    <t>2019.</t>
  </si>
  <si>
    <t>План                                           01.01.-31.03.2018</t>
  </si>
  <si>
    <t>План                                         01.01.-30.06.2018</t>
  </si>
  <si>
    <t>План                                     01.01.-30.09.2018</t>
  </si>
  <si>
    <t>План                                                          01.01.-31.12.2018</t>
  </si>
  <si>
    <t>сопствена средства-из добити</t>
  </si>
  <si>
    <t>Реконструкција водоводне мреже</t>
  </si>
  <si>
    <t>не</t>
  </si>
  <si>
    <t>Стање кредитне задужености у оригиналној валути
на дан 31.12.2017
претходне године</t>
  </si>
  <si>
    <t>ЕУРО</t>
  </si>
  <si>
    <t>Стање кредитне задужености у динарима
на дан 31.12.2017 
претходне године</t>
  </si>
  <si>
    <t>30.04.2014.</t>
  </si>
  <si>
    <t>30.01.2018.</t>
  </si>
  <si>
    <t>2012.</t>
  </si>
  <si>
    <t>12 месеци</t>
  </si>
  <si>
    <t>Стање кредитне задужености у оригиналној валути
на дан 31.12.2018 
текуће године</t>
  </si>
  <si>
    <t>Стање кредитне задужености у динарима
на дан 31.12.2018 
текуће године</t>
  </si>
  <si>
    <t>План 31.12.2018.</t>
  </si>
  <si>
    <t>План 30.09.2018.</t>
  </si>
  <si>
    <t>План 30.06.2018.</t>
  </si>
  <si>
    <t>План 31.03.2018.</t>
  </si>
  <si>
    <r>
      <t xml:space="preserve">2018. година </t>
    </r>
    <r>
      <rPr>
        <sz val="10"/>
        <color indexed="8"/>
        <rFont val="Times New Roman"/>
        <family val="1"/>
      </rPr>
      <t>(текућа година)</t>
    </r>
  </si>
  <si>
    <r>
      <t xml:space="preserve">2018. година План                 </t>
    </r>
    <r>
      <rPr>
        <sz val="10"/>
        <color indexed="8"/>
        <rFont val="Times New Roman"/>
        <family val="1"/>
      </rPr>
      <t>(текућа година)</t>
    </r>
  </si>
  <si>
    <r>
      <t xml:space="preserve">20_. година </t>
    </r>
    <r>
      <rPr>
        <sz val="10"/>
        <color indexed="8"/>
        <rFont val="Times New Roman"/>
        <family val="1"/>
      </rPr>
      <t>(текућа -1 година)</t>
    </r>
  </si>
  <si>
    <t>Исплата по месецима  2017.</t>
  </si>
  <si>
    <t>Реализација (процена)                               у 2017. години *</t>
  </si>
  <si>
    <t>УКУПНО 2018.</t>
  </si>
  <si>
    <t>Основна средства</t>
  </si>
  <si>
    <t>Погребна опрема</t>
  </si>
  <si>
    <t>Материјал за израду</t>
  </si>
  <si>
    <t>Резервни делови</t>
  </si>
  <si>
    <t>Гориво</t>
  </si>
  <si>
    <t>Електрична енергија</t>
  </si>
  <si>
    <t>Канцеларијски материјал</t>
  </si>
  <si>
    <t>Ситан инвентар</t>
  </si>
  <si>
    <t>Новине, публикације и др.</t>
  </si>
  <si>
    <t>Трошкови одржавања основних средстава</t>
  </si>
  <si>
    <t>Трошкови непроизводних услуга</t>
  </si>
  <si>
    <t>Нематеријални трошкови</t>
  </si>
  <si>
    <t>Услуге инсталирања уређаја за филтрирање воде (Плочица)</t>
  </si>
  <si>
    <t>Електро ормани (испорука и уградња на фаб.воде) 2 фаза</t>
  </si>
  <si>
    <t>Услуге програмирања софтверских пакета</t>
  </si>
  <si>
    <t>Телекомуникационе услуге</t>
  </si>
  <si>
    <t>Осигурање</t>
  </si>
  <si>
    <t>Даљинско грејање</t>
  </si>
  <si>
    <t>Друмски саобраћај</t>
  </si>
  <si>
    <t>Интернет</t>
  </si>
  <si>
    <t>Закуп - објекти, капела, псиони</t>
  </si>
  <si>
    <t>Услуге рекламирања и оглашавања</t>
  </si>
  <si>
    <t>Банкарске услуге</t>
  </si>
  <si>
    <t>Поштанске услуге</t>
  </si>
  <si>
    <t>Услуге техничког прегледа возила</t>
  </si>
  <si>
    <t>Архитектонске, грађевинске и инжењерске услуге</t>
  </si>
  <si>
    <t>Привремено повремени послови</t>
  </si>
  <si>
    <t>Услуге извршитеља</t>
  </si>
  <si>
    <t>Радови на инсталацији вентилације и климатизације</t>
  </si>
  <si>
    <t>Радови на грађевинским инсталацијама</t>
  </si>
  <si>
    <t>Радови на реконструкцији главне црпне станице, решетка</t>
  </si>
  <si>
    <t>АГРЕГАТ-100-120 KW</t>
  </si>
  <si>
    <t>План за                   01.04.-30.06.2018.</t>
  </si>
  <si>
    <t>План за                   01.07.-30.09.2018.</t>
  </si>
  <si>
    <t>План за                   01.10.-31.12.2018.</t>
  </si>
  <si>
    <t>Нема планираних субвенција за 2018.годину.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</si>
</sst>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#,##0;[Red]#,##0"/>
    <numFmt numFmtId="200" formatCode="#,##0.00;[Red]#,##0.00"/>
  </numFmts>
  <fonts count="8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5" borderId="1" applyNumberFormat="0" applyFont="0" applyAlignment="0" applyProtection="0"/>
    <xf numFmtId="179" fontId="0" fillId="0" borderId="0" applyFont="0" applyFill="0" applyBorder="0" applyAlignment="0" applyProtection="0"/>
    <xf numFmtId="0" fontId="72" fillId="26" borderId="2" applyNumberFormat="0" applyAlignment="0" applyProtection="0"/>
    <xf numFmtId="0" fontId="73" fillId="27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28" borderId="3" applyNumberFormat="0" applyAlignment="0" applyProtection="0"/>
    <xf numFmtId="0" fontId="75" fillId="28" borderId="4" applyNumberFormat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82" fillId="0" borderId="8" applyNumberFormat="0" applyFill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70" fillId="0" borderId="0" xfId="56">
      <alignment/>
      <protection/>
    </xf>
    <xf numFmtId="0" fontId="36" fillId="0" borderId="0" xfId="56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5" fillId="0" borderId="13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9" fontId="15" fillId="0" borderId="18" xfId="0" applyNumberFormat="1" applyFont="1" applyBorder="1" applyAlignment="1">
      <alignment horizontal="center" vertical="center"/>
    </xf>
    <xf numFmtId="9" fontId="15" fillId="0" borderId="19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9" fontId="15" fillId="0" borderId="20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5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19" fillId="34" borderId="27" xfId="0" applyFont="1" applyFill="1" applyBorder="1" applyAlignment="1" applyProtection="1">
      <alignment horizontal="center" vertical="center" wrapText="1"/>
      <protection/>
    </xf>
    <xf numFmtId="49" fontId="2" fillId="34" borderId="28" xfId="0" applyNumberFormat="1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/>
    </xf>
    <xf numFmtId="49" fontId="2" fillId="34" borderId="30" xfId="0" applyNumberFormat="1" applyFont="1" applyFill="1" applyBorder="1" applyAlignment="1" applyProtection="1">
      <alignment horizontal="center" vertical="top" wrapText="1"/>
      <protection/>
    </xf>
    <xf numFmtId="49" fontId="2" fillId="34" borderId="31" xfId="0" applyNumberFormat="1" applyFont="1" applyFill="1" applyBorder="1" applyAlignment="1" applyProtection="1">
      <alignment horizontal="center" vertical="top" wrapText="1"/>
      <protection/>
    </xf>
    <xf numFmtId="49" fontId="2" fillId="34" borderId="26" xfId="0" applyNumberFormat="1" applyFont="1" applyFill="1" applyBorder="1" applyAlignment="1" applyProtection="1">
      <alignment horizontal="center" vertical="top" wrapText="1"/>
      <protection/>
    </xf>
    <xf numFmtId="49" fontId="2" fillId="34" borderId="32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Continuous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Continuous" vertical="center" wrapText="1"/>
    </xf>
    <xf numFmtId="0" fontId="0" fillId="0" borderId="46" xfId="0" applyBorder="1" applyAlignment="1">
      <alignment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5" fillId="34" borderId="49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27" fillId="34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37" fillId="0" borderId="0" xfId="0" applyFont="1" applyAlignment="1">
      <alignment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1" fillId="34" borderId="10" xfId="55" applyFont="1" applyFill="1" applyBorder="1" applyAlignment="1">
      <alignment vertical="center"/>
      <protection/>
    </xf>
    <xf numFmtId="0" fontId="1" fillId="0" borderId="10" xfId="55" applyFont="1" applyBorder="1" applyAlignment="1">
      <alignment horizontal="left" vertical="center"/>
      <protection/>
    </xf>
    <xf numFmtId="0" fontId="1" fillId="34" borderId="10" xfId="55" applyFont="1" applyFill="1" applyBorder="1">
      <alignment/>
      <protection/>
    </xf>
    <xf numFmtId="0" fontId="1" fillId="34" borderId="10" xfId="55" applyFont="1" applyFill="1" applyBorder="1" applyAlignment="1">
      <alignment vertical="center" wrapText="1"/>
      <protection/>
    </xf>
    <xf numFmtId="0" fontId="2" fillId="34" borderId="36" xfId="55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5" applyFont="1" applyBorder="1" applyAlignment="1">
      <alignment horizontal="center" vertical="center" wrapText="1"/>
      <protection/>
    </xf>
    <xf numFmtId="49" fontId="1" fillId="0" borderId="15" xfId="55" applyNumberFormat="1" applyFont="1" applyBorder="1" applyAlignment="1">
      <alignment horizontal="center" vertical="center"/>
      <protection/>
    </xf>
    <xf numFmtId="49" fontId="1" fillId="0" borderId="15" xfId="55" applyNumberFormat="1" applyFont="1" applyBorder="1" applyAlignment="1">
      <alignment horizontal="center" vertical="center" wrapText="1"/>
      <protection/>
    </xf>
    <xf numFmtId="0" fontId="2" fillId="34" borderId="15" xfId="55" applyFont="1" applyFill="1" applyBorder="1" applyAlignment="1">
      <alignment horizontal="center" vertical="center" wrapText="1"/>
      <protection/>
    </xf>
    <xf numFmtId="0" fontId="1" fillId="35" borderId="51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2" fillId="34" borderId="17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4" borderId="27" xfId="0" applyFont="1" applyFill="1" applyBorder="1" applyAlignment="1">
      <alignment vertical="center" wrapText="1"/>
    </xf>
    <xf numFmtId="0" fontId="1" fillId="34" borderId="2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3" borderId="15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0" fontId="14" fillId="33" borderId="5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4" borderId="5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/>
    </xf>
    <xf numFmtId="0" fontId="34" fillId="34" borderId="41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1" fillId="0" borderId="0" xfId="55" applyFont="1" applyFill="1">
      <alignment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Border="1">
      <alignment/>
      <protection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vertical="top" wrapText="1"/>
    </xf>
    <xf numFmtId="0" fontId="15" fillId="34" borderId="17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1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92" fontId="2" fillId="0" borderId="18" xfId="0" applyNumberFormat="1" applyFont="1" applyBorder="1" applyAlignment="1">
      <alignment horizontal="center" vertical="center" wrapText="1"/>
    </xf>
    <xf numFmtId="192" fontId="2" fillId="0" borderId="18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33" fillId="0" borderId="46" xfId="0" applyFont="1" applyBorder="1" applyAlignment="1">
      <alignment vertical="center"/>
    </xf>
    <xf numFmtId="3" fontId="14" fillId="34" borderId="11" xfId="0" applyNumberFormat="1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193" fontId="14" fillId="34" borderId="37" xfId="0" applyNumberFormat="1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11" fillId="0" borderId="10" xfId="55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4" borderId="59" xfId="0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7" fillId="34" borderId="60" xfId="0" applyFont="1" applyFill="1" applyBorder="1" applyAlignment="1">
      <alignment horizontal="center" vertical="center"/>
    </xf>
    <xf numFmtId="0" fontId="27" fillId="34" borderId="58" xfId="0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center" vertical="center"/>
    </xf>
    <xf numFmtId="0" fontId="25" fillId="34" borderId="55" xfId="0" applyFont="1" applyFill="1" applyBorder="1" applyAlignment="1">
      <alignment horizontal="center" vertical="center"/>
    </xf>
    <xf numFmtId="0" fontId="27" fillId="34" borderId="55" xfId="0" applyFont="1" applyFill="1" applyBorder="1" applyAlignment="1">
      <alignment horizontal="center" vertical="center"/>
    </xf>
    <xf numFmtId="0" fontId="27" fillId="34" borderId="56" xfId="0" applyFont="1" applyFill="1" applyBorder="1" applyAlignment="1">
      <alignment horizontal="center" vertical="center"/>
    </xf>
    <xf numFmtId="0" fontId="7" fillId="0" borderId="51" xfId="0" applyFont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43" xfId="0" applyFont="1" applyFill="1" applyBorder="1" applyAlignment="1" applyProtection="1">
      <alignment horizontal="left" vertical="center"/>
      <protection/>
    </xf>
    <xf numFmtId="0" fontId="19" fillId="34" borderId="39" xfId="0" applyFont="1" applyFill="1" applyBorder="1" applyAlignment="1" applyProtection="1">
      <alignment horizontal="center" vertical="center" wrapText="1"/>
      <protection/>
    </xf>
    <xf numFmtId="49" fontId="2" fillId="34" borderId="61" xfId="0" applyNumberFormat="1" applyFont="1" applyFill="1" applyBorder="1" applyAlignment="1" applyProtection="1">
      <alignment horizontal="center" vertical="center" wrapText="1"/>
      <protection/>
    </xf>
    <xf numFmtId="49" fontId="2" fillId="34" borderId="3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4" borderId="4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63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64" xfId="0" applyNumberFormat="1" applyFont="1" applyBorder="1" applyAlignment="1">
      <alignment horizontal="center" vertical="center"/>
    </xf>
    <xf numFmtId="3" fontId="35" fillId="0" borderId="13" xfId="56" applyNumberFormat="1" applyFont="1" applyBorder="1" applyAlignment="1">
      <alignment horizontal="center" vertical="center"/>
      <protection/>
    </xf>
    <xf numFmtId="3" fontId="35" fillId="0" borderId="15" xfId="56" applyNumberFormat="1" applyFont="1" applyBorder="1" applyAlignment="1">
      <alignment horizontal="center" vertical="center"/>
      <protection/>
    </xf>
    <xf numFmtId="3" fontId="35" fillId="0" borderId="17" xfId="56" applyNumberFormat="1" applyFont="1" applyBorder="1" applyAlignment="1">
      <alignment horizontal="center" vertical="center"/>
      <protection/>
    </xf>
    <xf numFmtId="3" fontId="35" fillId="0" borderId="12" xfId="56" applyNumberFormat="1" applyFont="1" applyBorder="1" applyAlignment="1">
      <alignment horizontal="center" vertical="center"/>
      <protection/>
    </xf>
    <xf numFmtId="3" fontId="35" fillId="0" borderId="14" xfId="56" applyNumberFormat="1" applyFont="1" applyBorder="1" applyAlignment="1">
      <alignment horizontal="center" vertical="center"/>
      <protection/>
    </xf>
    <xf numFmtId="3" fontId="35" fillId="0" borderId="10" xfId="56" applyNumberFormat="1" applyFont="1" applyBorder="1" applyAlignment="1">
      <alignment horizontal="center" vertical="center"/>
      <protection/>
    </xf>
    <xf numFmtId="3" fontId="35" fillId="0" borderId="11" xfId="56" applyNumberFormat="1" applyFont="1" applyBorder="1" applyAlignment="1">
      <alignment horizontal="center" vertical="center"/>
      <protection/>
    </xf>
    <xf numFmtId="3" fontId="35" fillId="34" borderId="43" xfId="56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45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7" fillId="0" borderId="65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34" borderId="3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3" borderId="38" xfId="0" applyNumberFormat="1" applyFont="1" applyFill="1" applyBorder="1" applyAlignment="1">
      <alignment horizontal="center" vertical="center"/>
    </xf>
    <xf numFmtId="3" fontId="1" fillId="34" borderId="66" xfId="0" applyNumberFormat="1" applyFont="1" applyFill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29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4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Border="1" applyAlignment="1" applyProtection="1">
      <alignment horizontal="center" vertical="center"/>
      <protection locked="0"/>
    </xf>
    <xf numFmtId="3" fontId="15" fillId="0" borderId="65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Border="1" applyAlignment="1" applyProtection="1">
      <alignment horizontal="center" vertical="center"/>
      <protection locked="0"/>
    </xf>
    <xf numFmtId="3" fontId="15" fillId="0" borderId="67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43" xfId="0" applyNumberFormat="1" applyFont="1" applyFill="1" applyBorder="1" applyAlignment="1" applyProtection="1">
      <alignment horizontal="center" vertical="center"/>
      <protection/>
    </xf>
    <xf numFmtId="3" fontId="15" fillId="0" borderId="26" xfId="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4" borderId="65" xfId="0" applyNumberFormat="1" applyFont="1" applyFill="1" applyBorder="1" applyAlignment="1">
      <alignment horizontal="center" vertical="center"/>
    </xf>
    <xf numFmtId="3" fontId="1" fillId="34" borderId="44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3" fontId="1" fillId="34" borderId="29" xfId="0" applyNumberFormat="1" applyFont="1" applyFill="1" applyBorder="1" applyAlignment="1">
      <alignment horizontal="center" vertical="center"/>
    </xf>
    <xf numFmtId="4" fontId="1" fillId="34" borderId="38" xfId="0" applyNumberFormat="1" applyFont="1" applyFill="1" applyBorder="1" applyAlignment="1">
      <alignment horizontal="center" vertical="center"/>
    </xf>
    <xf numFmtId="4" fontId="1" fillId="34" borderId="20" xfId="0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34" borderId="43" xfId="0" applyNumberFormat="1" applyFont="1" applyFill="1" applyBorder="1" applyAlignment="1">
      <alignment horizontal="center" vertical="center"/>
    </xf>
    <xf numFmtId="3" fontId="2" fillId="0" borderId="10" xfId="55" applyNumberFormat="1" applyFont="1" applyFill="1" applyBorder="1" applyAlignment="1">
      <alignment horizontal="center" vertical="center"/>
      <protection/>
    </xf>
    <xf numFmtId="3" fontId="2" fillId="34" borderId="64" xfId="55" applyNumberFormat="1" applyFont="1" applyFill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center" vertical="center"/>
      <protection/>
    </xf>
    <xf numFmtId="3" fontId="2" fillId="0" borderId="16" xfId="55" applyNumberFormat="1" applyFont="1" applyFill="1" applyBorder="1" applyAlignment="1">
      <alignment horizontal="center" vertical="center"/>
      <protection/>
    </xf>
    <xf numFmtId="3" fontId="2" fillId="34" borderId="16" xfId="55" applyNumberFormat="1" applyFont="1" applyFill="1" applyBorder="1" applyAlignment="1">
      <alignment horizontal="center" vertical="center"/>
      <protection/>
    </xf>
    <xf numFmtId="3" fontId="1" fillId="0" borderId="16" xfId="55" applyNumberFormat="1" applyFont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center" vertical="center" wrapText="1"/>
      <protection/>
    </xf>
    <xf numFmtId="3" fontId="1" fillId="0" borderId="16" xfId="55" applyNumberFormat="1" applyFont="1" applyBorder="1" applyAlignment="1">
      <alignment horizontal="center" vertical="center" wrapText="1"/>
      <protection/>
    </xf>
    <xf numFmtId="3" fontId="2" fillId="34" borderId="11" xfId="55" applyNumberFormat="1" applyFont="1" applyFill="1" applyBorder="1" applyAlignment="1">
      <alignment horizontal="center" vertical="center"/>
      <protection/>
    </xf>
    <xf numFmtId="3" fontId="2" fillId="34" borderId="20" xfId="55" applyNumberFormat="1" applyFont="1" applyFill="1" applyBorder="1" applyAlignment="1">
      <alignment horizontal="center" vertical="center"/>
      <protection/>
    </xf>
    <xf numFmtId="199" fontId="38" fillId="0" borderId="10" xfId="0" applyNumberFormat="1" applyFont="1" applyFill="1" applyBorder="1" applyAlignment="1">
      <alignment horizontal="right" vertical="center" wrapText="1"/>
    </xf>
    <xf numFmtId="199" fontId="38" fillId="0" borderId="10" xfId="0" applyNumberFormat="1" applyFont="1" applyBorder="1" applyAlignment="1">
      <alignment horizontal="right" vertical="center" wrapText="1"/>
    </xf>
    <xf numFmtId="200" fontId="38" fillId="0" borderId="10" xfId="0" applyNumberFormat="1" applyFont="1" applyFill="1" applyBorder="1" applyAlignment="1">
      <alignment horizontal="right" vertical="center" wrapText="1"/>
    </xf>
    <xf numFmtId="199" fontId="38" fillId="0" borderId="10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199" fontId="38" fillId="0" borderId="11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vertical="center" wrapText="1"/>
    </xf>
    <xf numFmtId="3" fontId="87" fillId="0" borderId="10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wrapText="1"/>
    </xf>
    <xf numFmtId="3" fontId="39" fillId="0" borderId="10" xfId="0" applyNumberFormat="1" applyFont="1" applyFill="1" applyBorder="1" applyAlignment="1">
      <alignment wrapText="1"/>
    </xf>
    <xf numFmtId="3" fontId="39" fillId="0" borderId="26" xfId="0" applyNumberFormat="1" applyFont="1" applyFill="1" applyBorder="1" applyAlignment="1">
      <alignment wrapText="1"/>
    </xf>
    <xf numFmtId="3" fontId="39" fillId="0" borderId="10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5" fillId="0" borderId="12" xfId="56" applyNumberFormat="1" applyFont="1" applyBorder="1" applyAlignment="1">
      <alignment horizontal="center" vertical="center"/>
      <protection/>
    </xf>
    <xf numFmtId="3" fontId="35" fillId="0" borderId="10" xfId="56" applyNumberFormat="1" applyFont="1" applyBorder="1" applyAlignment="1">
      <alignment horizontal="center" vertical="center"/>
      <protection/>
    </xf>
    <xf numFmtId="0" fontId="35" fillId="34" borderId="11" xfId="56" applyFont="1" applyFill="1" applyBorder="1" applyAlignment="1">
      <alignment horizontal="center" vertical="center" wrapText="1"/>
      <protection/>
    </xf>
    <xf numFmtId="0" fontId="35" fillId="34" borderId="20" xfId="56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left" vertical="center"/>
      <protection/>
    </xf>
    <xf numFmtId="3" fontId="1" fillId="0" borderId="64" xfId="55" applyNumberFormat="1" applyFont="1" applyBorder="1" applyAlignment="1">
      <alignment horizontal="center" vertical="center"/>
      <protection/>
    </xf>
    <xf numFmtId="49" fontId="1" fillId="0" borderId="36" xfId="55" applyNumberFormat="1" applyFont="1" applyBorder="1" applyAlignment="1">
      <alignment horizontal="center" vertical="center"/>
      <protection/>
    </xf>
    <xf numFmtId="0" fontId="19" fillId="34" borderId="40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/>
    </xf>
    <xf numFmtId="199" fontId="38" fillId="0" borderId="10" xfId="0" applyNumberFormat="1" applyFont="1" applyFill="1" applyBorder="1" applyAlignment="1">
      <alignment vertical="center" wrapText="1"/>
    </xf>
    <xf numFmtId="199" fontId="38" fillId="0" borderId="10" xfId="0" applyNumberFormat="1" applyFont="1" applyBorder="1" applyAlignment="1">
      <alignment vertical="center" wrapText="1"/>
    </xf>
    <xf numFmtId="3" fontId="38" fillId="0" borderId="16" xfId="0" applyNumberFormat="1" applyFont="1" applyBorder="1" applyAlignment="1">
      <alignment vertical="center"/>
    </xf>
    <xf numFmtId="199" fontId="38" fillId="0" borderId="10" xfId="0" applyNumberFormat="1" applyFont="1" applyFill="1" applyBorder="1" applyAlignment="1">
      <alignment vertical="center"/>
    </xf>
    <xf numFmtId="3" fontId="38" fillId="0" borderId="20" xfId="0" applyNumberFormat="1" applyFont="1" applyBorder="1" applyAlignment="1">
      <alignment vertical="center"/>
    </xf>
    <xf numFmtId="199" fontId="38" fillId="0" borderId="10" xfId="0" applyNumberFormat="1" applyFont="1" applyFill="1" applyBorder="1" applyAlignment="1">
      <alignment wrapText="1"/>
    </xf>
    <xf numFmtId="199" fontId="38" fillId="0" borderId="10" xfId="0" applyNumberFormat="1" applyFont="1" applyFill="1" applyBorder="1" applyAlignment="1">
      <alignment/>
    </xf>
    <xf numFmtId="199" fontId="38" fillId="0" borderId="10" xfId="0" applyNumberFormat="1" applyFont="1" applyBorder="1" applyAlignment="1">
      <alignment/>
    </xf>
    <xf numFmtId="3" fontId="38" fillId="0" borderId="52" xfId="0" applyNumberFormat="1" applyFont="1" applyBorder="1" applyAlignment="1">
      <alignment horizontal="center" vertical="center"/>
    </xf>
    <xf numFmtId="199" fontId="38" fillId="0" borderId="11" xfId="0" applyNumberFormat="1" applyFont="1" applyBorder="1" applyAlignment="1">
      <alignment/>
    </xf>
    <xf numFmtId="3" fontId="40" fillId="0" borderId="36" xfId="0" applyNumberFormat="1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center" vertical="center"/>
    </xf>
    <xf numFmtId="3" fontId="40" fillId="0" borderId="66" xfId="0" applyNumberFormat="1" applyFont="1" applyBorder="1" applyAlignment="1">
      <alignment horizontal="center" vertical="center"/>
    </xf>
    <xf numFmtId="3" fontId="38" fillId="0" borderId="16" xfId="0" applyNumberFormat="1" applyFont="1" applyBorder="1" applyAlignment="1">
      <alignment horizontal="right" vertical="center"/>
    </xf>
    <xf numFmtId="199" fontId="38" fillId="0" borderId="10" xfId="0" applyNumberFormat="1" applyFont="1" applyFill="1" applyBorder="1" applyAlignment="1">
      <alignment horizontal="right" wrapText="1"/>
    </xf>
    <xf numFmtId="199" fontId="38" fillId="0" borderId="10" xfId="0" applyNumberFormat="1" applyFont="1" applyFill="1" applyBorder="1" applyAlignment="1">
      <alignment horizontal="right"/>
    </xf>
    <xf numFmtId="4" fontId="41" fillId="0" borderId="10" xfId="0" applyNumberFormat="1" applyFont="1" applyBorder="1" applyAlignment="1">
      <alignment/>
    </xf>
    <xf numFmtId="3" fontId="41" fillId="0" borderId="14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horizontal="center" vertical="center"/>
    </xf>
    <xf numFmtId="4" fontId="41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horizontal="right" vertical="center"/>
    </xf>
    <xf numFmtId="4" fontId="41" fillId="0" borderId="23" xfId="0" applyNumberFormat="1" applyFont="1" applyBorder="1" applyAlignment="1">
      <alignment horizontal="right" vertical="center"/>
    </xf>
    <xf numFmtId="0" fontId="21" fillId="0" borderId="70" xfId="0" applyFont="1" applyBorder="1" applyAlignment="1">
      <alignment horizontal="center" vertical="center"/>
    </xf>
    <xf numFmtId="4" fontId="41" fillId="0" borderId="26" xfId="0" applyNumberFormat="1" applyFont="1" applyBorder="1" applyAlignment="1">
      <alignment/>
    </xf>
    <xf numFmtId="3" fontId="41" fillId="0" borderId="67" xfId="0" applyNumberFormat="1" applyFont="1" applyBorder="1" applyAlignment="1">
      <alignment horizontal="center" vertical="center"/>
    </xf>
    <xf numFmtId="3" fontId="17" fillId="0" borderId="67" xfId="0" applyNumberFormat="1" applyFont="1" applyBorder="1" applyAlignment="1">
      <alignment horizontal="center" vertical="center"/>
    </xf>
    <xf numFmtId="4" fontId="42" fillId="0" borderId="23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4" fontId="41" fillId="0" borderId="45" xfId="0" applyNumberFormat="1" applyFont="1" applyBorder="1" applyAlignment="1">
      <alignment/>
    </xf>
    <xf numFmtId="3" fontId="17" fillId="0" borderId="39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 wrapText="1"/>
    </xf>
    <xf numFmtId="4" fontId="33" fillId="0" borderId="16" xfId="0" applyNumberFormat="1" applyFont="1" applyBorder="1" applyAlignment="1">
      <alignment horizontal="right" vertical="center" wrapText="1"/>
    </xf>
    <xf numFmtId="4" fontId="33" fillId="0" borderId="11" xfId="0" applyNumberFormat="1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right" vertical="center"/>
    </xf>
    <xf numFmtId="4" fontId="33" fillId="0" borderId="16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vertical="center" wrapText="1"/>
    </xf>
    <xf numFmtId="0" fontId="46" fillId="0" borderId="64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3" fontId="43" fillId="0" borderId="36" xfId="0" applyNumberFormat="1" applyFont="1" applyBorder="1" applyAlignment="1">
      <alignment horizontal="center" vertical="center"/>
    </xf>
    <xf numFmtId="3" fontId="43" fillId="0" borderId="26" xfId="0" applyNumberFormat="1" applyFont="1" applyBorder="1" applyAlignment="1">
      <alignment horizontal="center" vertical="center"/>
    </xf>
    <xf numFmtId="3" fontId="43" fillId="0" borderId="6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/>
    </xf>
    <xf numFmtId="3" fontId="43" fillId="0" borderId="20" xfId="0" applyNumberFormat="1" applyFont="1" applyBorder="1" applyAlignment="1">
      <alignment horizontal="center" vertical="center"/>
    </xf>
    <xf numFmtId="49" fontId="33" fillId="33" borderId="13" xfId="55" applyNumberFormat="1" applyFont="1" applyFill="1" applyBorder="1" applyAlignment="1">
      <alignment horizontal="center" vertical="center"/>
      <protection/>
    </xf>
    <xf numFmtId="0" fontId="33" fillId="33" borderId="14" xfId="55" applyFont="1" applyFill="1" applyBorder="1" applyAlignment="1">
      <alignment horizontal="left" vertical="center" wrapText="1"/>
      <protection/>
    </xf>
    <xf numFmtId="49" fontId="33" fillId="33" borderId="15" xfId="55" applyNumberFormat="1" applyFont="1" applyFill="1" applyBorder="1" applyAlignment="1">
      <alignment horizontal="center" vertical="center"/>
      <protection/>
    </xf>
    <xf numFmtId="0" fontId="33" fillId="33" borderId="16" xfId="55" applyFont="1" applyFill="1" applyBorder="1" applyAlignment="1">
      <alignment horizontal="left" vertical="center" wrapText="1"/>
      <protection/>
    </xf>
    <xf numFmtId="49" fontId="33" fillId="33" borderId="16" xfId="55" applyNumberFormat="1" applyFont="1" applyFill="1" applyBorder="1" applyAlignment="1">
      <alignment horizontal="center" vertical="center" wrapText="1"/>
      <protection/>
    </xf>
    <xf numFmtId="0" fontId="33" fillId="33" borderId="16" xfId="55" applyFont="1" applyFill="1" applyBorder="1" applyAlignment="1">
      <alignment vertical="center"/>
      <protection/>
    </xf>
    <xf numFmtId="0" fontId="33" fillId="33" borderId="16" xfId="55" applyFont="1" applyFill="1" applyBorder="1" applyAlignment="1">
      <alignment vertical="center" wrapText="1"/>
      <protection/>
    </xf>
    <xf numFmtId="0" fontId="33" fillId="33" borderId="16" xfId="55" applyFont="1" applyFill="1" applyBorder="1" applyAlignment="1">
      <alignment horizontal="left" vertical="center"/>
      <protection/>
    </xf>
    <xf numFmtId="49" fontId="33" fillId="33" borderId="17" xfId="55" applyNumberFormat="1" applyFont="1" applyFill="1" applyBorder="1" applyAlignment="1">
      <alignment horizontal="center" vertical="center"/>
      <protection/>
    </xf>
    <xf numFmtId="0" fontId="33" fillId="33" borderId="20" xfId="55" applyFont="1" applyFill="1" applyBorder="1" applyAlignment="1">
      <alignment horizontal="left" vertical="center" wrapText="1"/>
      <protection/>
    </xf>
    <xf numFmtId="4" fontId="43" fillId="0" borderId="27" xfId="55" applyNumberFormat="1" applyFont="1" applyFill="1" applyBorder="1" applyAlignment="1">
      <alignment horizontal="right" vertical="center" wrapText="1"/>
      <protection/>
    </xf>
    <xf numFmtId="4" fontId="43" fillId="0" borderId="15" xfId="55" applyNumberFormat="1" applyFont="1" applyFill="1" applyBorder="1" applyAlignment="1">
      <alignment horizontal="right" vertical="center" wrapText="1"/>
      <protection/>
    </xf>
    <xf numFmtId="4" fontId="43" fillId="0" borderId="15" xfId="55" applyNumberFormat="1" applyFont="1" applyFill="1" applyBorder="1" applyAlignment="1">
      <alignment horizontal="right" vertical="center"/>
      <protection/>
    </xf>
    <xf numFmtId="4" fontId="43" fillId="0" borderId="10" xfId="55" applyNumberFormat="1" applyFont="1" applyFill="1" applyBorder="1" applyAlignment="1">
      <alignment horizontal="right" vertical="center"/>
      <protection/>
    </xf>
    <xf numFmtId="4" fontId="43" fillId="0" borderId="30" xfId="55" applyNumberFormat="1" applyFont="1" applyFill="1" applyBorder="1" applyAlignment="1">
      <alignment horizontal="right" vertical="center" wrapText="1"/>
      <protection/>
    </xf>
    <xf numFmtId="4" fontId="43" fillId="0" borderId="13" xfId="55" applyNumberFormat="1" applyFont="1" applyFill="1" applyBorder="1" applyAlignment="1">
      <alignment horizontal="right" vertical="center" wrapText="1"/>
      <protection/>
    </xf>
    <xf numFmtId="4" fontId="43" fillId="0" borderId="17" xfId="55" applyNumberFormat="1" applyFont="1" applyFill="1" applyBorder="1" applyAlignment="1">
      <alignment horizontal="right" vertical="center" wrapText="1"/>
      <protection/>
    </xf>
    <xf numFmtId="4" fontId="43" fillId="0" borderId="25" xfId="55" applyNumberFormat="1" applyFont="1" applyFill="1" applyBorder="1" applyAlignment="1">
      <alignment horizontal="right" vertical="center"/>
      <protection/>
    </xf>
    <xf numFmtId="4" fontId="43" fillId="0" borderId="29" xfId="55" applyNumberFormat="1" applyFont="1" applyFill="1" applyBorder="1" applyAlignment="1">
      <alignment horizontal="right" vertical="center"/>
      <protection/>
    </xf>
    <xf numFmtId="4" fontId="43" fillId="0" borderId="16" xfId="55" applyNumberFormat="1" applyFont="1" applyFill="1" applyBorder="1" applyAlignment="1">
      <alignment horizontal="right" vertical="center"/>
      <protection/>
    </xf>
    <xf numFmtId="4" fontId="43" fillId="0" borderId="11" xfId="55" applyNumberFormat="1" applyFont="1" applyFill="1" applyBorder="1" applyAlignment="1">
      <alignment horizontal="right" vertical="center"/>
      <protection/>
    </xf>
    <xf numFmtId="4" fontId="43" fillId="0" borderId="20" xfId="55" applyNumberFormat="1" applyFont="1" applyFill="1" applyBorder="1" applyAlignment="1">
      <alignment horizontal="right" vertical="center"/>
      <protection/>
    </xf>
    <xf numFmtId="0" fontId="47" fillId="0" borderId="25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3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3" fontId="47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47" fillId="0" borderId="43" xfId="0" applyFont="1" applyFill="1" applyBorder="1" applyAlignment="1" applyProtection="1">
      <alignment horizontal="center" vertical="center"/>
      <protection locked="0"/>
    </xf>
    <xf numFmtId="3" fontId="47" fillId="0" borderId="43" xfId="0" applyNumberFormat="1" applyFont="1" applyFill="1" applyBorder="1" applyAlignment="1" applyProtection="1">
      <alignment horizontal="center" vertical="center"/>
      <protection locked="0"/>
    </xf>
    <xf numFmtId="0" fontId="47" fillId="0" borderId="26" xfId="0" applyFont="1" applyFill="1" applyBorder="1" applyAlignment="1" applyProtection="1">
      <alignment horizontal="center" vertical="center"/>
      <protection locked="0"/>
    </xf>
    <xf numFmtId="3" fontId="47" fillId="0" borderId="26" xfId="0" applyNumberFormat="1" applyFont="1" applyFill="1" applyBorder="1" applyAlignment="1" applyProtection="1">
      <alignment horizontal="center" vertical="center"/>
      <protection locked="0"/>
    </xf>
    <xf numFmtId="3" fontId="47" fillId="0" borderId="18" xfId="0" applyNumberFormat="1" applyFont="1" applyFill="1" applyBorder="1" applyAlignment="1" applyProtection="1">
      <alignment horizontal="center" vertical="center"/>
      <protection locked="0"/>
    </xf>
    <xf numFmtId="3" fontId="47" fillId="0" borderId="19" xfId="0" applyNumberFormat="1" applyFont="1" applyFill="1" applyBorder="1" applyAlignment="1" applyProtection="1">
      <alignment horizontal="center" vertical="center"/>
      <protection locked="0"/>
    </xf>
    <xf numFmtId="4" fontId="47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47" fillId="0" borderId="10" xfId="0" applyNumberFormat="1" applyFont="1" applyFill="1" applyBorder="1" applyAlignment="1" applyProtection="1">
      <alignment horizontal="right" vertical="center"/>
      <protection locked="0"/>
    </xf>
    <xf numFmtId="3" fontId="47" fillId="0" borderId="11" xfId="0" applyNumberFormat="1" applyFont="1" applyFill="1" applyBorder="1" applyAlignment="1" applyProtection="1">
      <alignment horizontal="right" vertical="center"/>
      <protection locked="0"/>
    </xf>
    <xf numFmtId="3" fontId="47" fillId="0" borderId="43" xfId="0" applyNumberFormat="1" applyFont="1" applyFill="1" applyBorder="1" applyAlignment="1" applyProtection="1">
      <alignment horizontal="right" vertical="center"/>
      <protection locked="0"/>
    </xf>
    <xf numFmtId="3" fontId="24" fillId="0" borderId="12" xfId="0" applyNumberFormat="1" applyFont="1" applyFill="1" applyBorder="1" applyAlignment="1" applyProtection="1">
      <alignment horizontal="right" vertical="center"/>
      <protection locked="0"/>
    </xf>
    <xf numFmtId="3" fontId="47" fillId="0" borderId="26" xfId="0" applyNumberFormat="1" applyFont="1" applyFill="1" applyBorder="1" applyAlignment="1" applyProtection="1">
      <alignment horizontal="right" vertical="center"/>
      <protection locked="0"/>
    </xf>
    <xf numFmtId="3" fontId="24" fillId="0" borderId="25" xfId="0" applyNumberFormat="1" applyFont="1" applyFill="1" applyBorder="1" applyAlignment="1" applyProtection="1">
      <alignment horizontal="right" vertical="center"/>
      <protection locked="0"/>
    </xf>
    <xf numFmtId="3" fontId="24" fillId="0" borderId="25" xfId="0" applyNumberFormat="1" applyFont="1" applyFill="1" applyBorder="1" applyAlignment="1" applyProtection="1">
      <alignment horizontal="right" vertical="center"/>
      <protection/>
    </xf>
    <xf numFmtId="4" fontId="47" fillId="0" borderId="10" xfId="0" applyNumberFormat="1" applyFont="1" applyFill="1" applyBorder="1" applyAlignment="1" applyProtection="1">
      <alignment horizontal="right" vertical="center"/>
      <protection locked="0"/>
    </xf>
    <xf numFmtId="3" fontId="47" fillId="0" borderId="19" xfId="0" applyNumberFormat="1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24" fillId="0" borderId="11" xfId="0" applyNumberFormat="1" applyFont="1" applyFill="1" applyBorder="1" applyAlignment="1" applyProtection="1">
      <alignment horizontal="right" vertical="center"/>
      <protection locked="0"/>
    </xf>
    <xf numFmtId="3" fontId="24" fillId="0" borderId="25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18" xfId="0" applyNumberFormat="1" applyFont="1" applyFill="1" applyBorder="1" applyAlignment="1" applyProtection="1">
      <alignment horizontal="righ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right" vertical="center"/>
      <protection/>
    </xf>
    <xf numFmtId="3" fontId="24" fillId="0" borderId="10" xfId="0" applyNumberFormat="1" applyFont="1" applyBorder="1" applyAlignment="1" applyProtection="1">
      <alignment horizontal="righ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Border="1" applyAlignment="1" applyProtection="1">
      <alignment horizontal="right" vertical="center"/>
      <protection locked="0"/>
    </xf>
    <xf numFmtId="3" fontId="47" fillId="0" borderId="33" xfId="0" applyNumberFormat="1" applyFont="1" applyBorder="1" applyAlignment="1">
      <alignment horizontal="center" vertical="center"/>
    </xf>
    <xf numFmtId="3" fontId="47" fillId="0" borderId="35" xfId="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left" vertical="center" wrapText="1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47" fillId="0" borderId="7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47" fillId="0" borderId="25" xfId="0" applyNumberFormat="1" applyFont="1" applyBorder="1" applyAlignment="1">
      <alignment horizontal="center" vertical="center"/>
    </xf>
    <xf numFmtId="3" fontId="47" fillId="0" borderId="57" xfId="0" applyNumberFormat="1" applyFont="1" applyBorder="1" applyAlignment="1">
      <alignment horizontal="center" vertical="center"/>
    </xf>
    <xf numFmtId="3" fontId="47" fillId="0" borderId="47" xfId="0" applyNumberFormat="1" applyFont="1" applyBorder="1" applyAlignment="1">
      <alignment horizontal="center" vertical="center"/>
    </xf>
    <xf numFmtId="3" fontId="47" fillId="0" borderId="32" xfId="0" applyNumberFormat="1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/>
    </xf>
    <xf numFmtId="3" fontId="47" fillId="0" borderId="25" xfId="0" applyNumberFormat="1" applyFont="1" applyBorder="1" applyAlignment="1">
      <alignment horizontal="center" vertical="center"/>
    </xf>
    <xf numFmtId="3" fontId="47" fillId="0" borderId="33" xfId="0" applyNumberFormat="1" applyFont="1" applyBorder="1" applyAlignment="1">
      <alignment horizontal="center" vertical="center"/>
    </xf>
    <xf numFmtId="3" fontId="47" fillId="0" borderId="35" xfId="0" applyNumberFormat="1" applyFont="1" applyBorder="1" applyAlignment="1">
      <alignment horizontal="center" vertical="center"/>
    </xf>
    <xf numFmtId="3" fontId="47" fillId="0" borderId="7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35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5" fillId="34" borderId="53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14" fillId="0" borderId="3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" fontId="14" fillId="0" borderId="6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31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72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3" fontId="14" fillId="34" borderId="73" xfId="0" applyNumberFormat="1" applyFont="1" applyFill="1" applyBorder="1" applyAlignment="1">
      <alignment horizontal="center" vertical="center"/>
    </xf>
    <xf numFmtId="3" fontId="14" fillId="34" borderId="39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9" fillId="34" borderId="39" xfId="0" applyFont="1" applyFill="1" applyBorder="1" applyAlignment="1">
      <alignment/>
    </xf>
    <xf numFmtId="3" fontId="5" fillId="34" borderId="61" xfId="0" applyNumberFormat="1" applyFont="1" applyFill="1" applyBorder="1" applyAlignment="1">
      <alignment/>
    </xf>
    <xf numFmtId="0" fontId="5" fillId="34" borderId="39" xfId="0" applyFont="1" applyFill="1" applyBorder="1" applyAlignment="1">
      <alignment wrapText="1"/>
    </xf>
    <xf numFmtId="4" fontId="14" fillId="33" borderId="17" xfId="0" applyNumberFormat="1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center" vertical="center"/>
    </xf>
    <xf numFmtId="4" fontId="14" fillId="33" borderId="19" xfId="0" applyNumberFormat="1" applyFont="1" applyFill="1" applyBorder="1" applyAlignment="1">
      <alignment horizontal="center" vertical="center"/>
    </xf>
    <xf numFmtId="3" fontId="24" fillId="0" borderId="25" xfId="0" applyNumberFormat="1" applyFont="1" applyBorder="1" applyAlignment="1">
      <alignment horizontal="right" vertical="center"/>
    </xf>
    <xf numFmtId="3" fontId="24" fillId="0" borderId="29" xfId="0" applyNumberFormat="1" applyFont="1" applyBorder="1" applyAlignment="1">
      <alignment horizontal="right" vertical="center"/>
    </xf>
    <xf numFmtId="3" fontId="24" fillId="0" borderId="33" xfId="0" applyNumberFormat="1" applyFont="1" applyBorder="1" applyAlignment="1">
      <alignment horizontal="right" vertical="center"/>
    </xf>
    <xf numFmtId="3" fontId="24" fillId="0" borderId="57" xfId="0" applyNumberFormat="1" applyFont="1" applyBorder="1" applyAlignment="1">
      <alignment horizontal="right" vertical="center"/>
    </xf>
    <xf numFmtId="3" fontId="24" fillId="0" borderId="35" xfId="0" applyNumberFormat="1" applyFont="1" applyBorder="1" applyAlignment="1">
      <alignment horizontal="right" vertical="center"/>
    </xf>
    <xf numFmtId="3" fontId="24" fillId="0" borderId="47" xfId="0" applyNumberFormat="1" applyFont="1" applyBorder="1" applyAlignment="1">
      <alignment horizontal="right" vertical="center"/>
    </xf>
    <xf numFmtId="3" fontId="24" fillId="0" borderId="70" xfId="0" applyNumberFormat="1" applyFont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>
      <alignment horizontal="right" vertical="center"/>
    </xf>
    <xf numFmtId="0" fontId="45" fillId="0" borderId="27" xfId="0" applyFont="1" applyBorder="1" applyAlignment="1">
      <alignment vertical="center" wrapText="1"/>
    </xf>
    <xf numFmtId="0" fontId="46" fillId="0" borderId="74" xfId="0" applyFont="1" applyBorder="1" applyAlignment="1">
      <alignment horizontal="center" vertical="center" wrapText="1"/>
    </xf>
    <xf numFmtId="3" fontId="43" fillId="0" borderId="25" xfId="0" applyNumberFormat="1" applyFont="1" applyBorder="1" applyAlignment="1">
      <alignment horizontal="center" vertical="center"/>
    </xf>
    <xf numFmtId="3" fontId="43" fillId="0" borderId="29" xfId="0" applyNumberFormat="1" applyFont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wrapText="1"/>
    </xf>
    <xf numFmtId="0" fontId="50" fillId="0" borderId="16" xfId="0" applyFont="1" applyFill="1" applyBorder="1" applyAlignment="1">
      <alignment horizontal="center" wrapText="1"/>
    </xf>
    <xf numFmtId="3" fontId="38" fillId="0" borderId="10" xfId="0" applyNumberFormat="1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50" fillId="33" borderId="16" xfId="0" applyFont="1" applyFill="1" applyBorder="1" applyAlignment="1">
      <alignment horizontal="center" wrapText="1"/>
    </xf>
    <xf numFmtId="0" fontId="38" fillId="33" borderId="15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33" borderId="16" xfId="0" applyFont="1" applyFill="1" applyBorder="1" applyAlignment="1">
      <alignment horizontal="center" wrapText="1"/>
    </xf>
    <xf numFmtId="0" fontId="38" fillId="33" borderId="52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wrapText="1"/>
    </xf>
    <xf numFmtId="3" fontId="38" fillId="0" borderId="64" xfId="0" applyNumberFormat="1" applyFont="1" applyBorder="1" applyAlignment="1">
      <alignment horizontal="center" vertical="center"/>
    </xf>
    <xf numFmtId="3" fontId="38" fillId="0" borderId="36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3" fontId="38" fillId="0" borderId="71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8" fillId="0" borderId="72" xfId="0" applyNumberFormat="1" applyFont="1" applyBorder="1" applyAlignment="1">
      <alignment horizontal="center" vertical="center"/>
    </xf>
    <xf numFmtId="3" fontId="38" fillId="0" borderId="26" xfId="0" applyNumberFormat="1" applyFont="1" applyBorder="1" applyAlignment="1">
      <alignment horizontal="center" vertical="center"/>
    </xf>
    <xf numFmtId="3" fontId="38" fillId="0" borderId="75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3" fontId="40" fillId="0" borderId="10" xfId="0" applyNumberFormat="1" applyFont="1" applyBorder="1" applyAlignment="1">
      <alignment horizontal="center" vertical="center"/>
    </xf>
    <xf numFmtId="0" fontId="38" fillId="0" borderId="17" xfId="0" applyFont="1" applyFill="1" applyBorder="1" applyAlignment="1">
      <alignment wrapText="1"/>
    </xf>
    <xf numFmtId="0" fontId="38" fillId="0" borderId="11" xfId="0" applyFont="1" applyFill="1" applyBorder="1" applyAlignment="1">
      <alignment horizontal="left" wrapText="1"/>
    </xf>
    <xf numFmtId="0" fontId="38" fillId="0" borderId="20" xfId="0" applyFont="1" applyFill="1" applyBorder="1" applyAlignment="1">
      <alignment horizontal="center" wrapText="1"/>
    </xf>
    <xf numFmtId="3" fontId="40" fillId="0" borderId="43" xfId="0" applyNumberFormat="1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15" fillId="32" borderId="45" xfId="0" applyFont="1" applyFill="1" applyBorder="1" applyAlignment="1">
      <alignment horizontal="center" vertical="center" wrapText="1"/>
    </xf>
    <xf numFmtId="0" fontId="15" fillId="32" borderId="40" xfId="0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5" fillId="0" borderId="71" xfId="0" applyNumberFormat="1" applyFont="1" applyBorder="1" applyAlignment="1">
      <alignment horizontal="center" vertical="center"/>
    </xf>
    <xf numFmtId="0" fontId="15" fillId="34" borderId="66" xfId="0" applyFont="1" applyFill="1" applyBorder="1" applyAlignment="1">
      <alignment horizontal="right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79" fontId="13" fillId="0" borderId="0" xfId="40" applyFont="1" applyFill="1" applyBorder="1" applyAlignment="1">
      <alignment horizontal="left"/>
    </xf>
    <xf numFmtId="0" fontId="51" fillId="0" borderId="0" xfId="55" applyFont="1" applyFill="1" applyBorder="1" applyAlignment="1">
      <alignment horizontal="left"/>
      <protection/>
    </xf>
    <xf numFmtId="0" fontId="51" fillId="0" borderId="0" xfId="0" applyFont="1" applyAlignment="1">
      <alignment/>
    </xf>
    <xf numFmtId="0" fontId="16" fillId="34" borderId="10" xfId="55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4" fontId="33" fillId="0" borderId="10" xfId="0" applyNumberFormat="1" applyFont="1" applyBorder="1" applyAlignment="1">
      <alignment horizontal="right"/>
    </xf>
    <xf numFmtId="4" fontId="33" fillId="0" borderId="64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33" fillId="0" borderId="64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9" fontId="33" fillId="0" borderId="73" xfId="55" applyNumberFormat="1" applyFont="1" applyBorder="1" applyAlignment="1">
      <alignment horizontal="center" vertical="center"/>
      <protection/>
    </xf>
    <xf numFmtId="0" fontId="33" fillId="0" borderId="76" xfId="55" applyFont="1" applyFill="1" applyBorder="1" applyAlignment="1">
      <alignment horizontal="right" wrapText="1"/>
      <protection/>
    </xf>
    <xf numFmtId="4" fontId="16" fillId="0" borderId="73" xfId="40" applyNumberFormat="1" applyFont="1" applyFill="1" applyBorder="1" applyAlignment="1">
      <alignment horizontal="right" vertical="center"/>
    </xf>
    <xf numFmtId="0" fontId="33" fillId="0" borderId="0" xfId="0" applyFont="1" applyAlignment="1">
      <alignment wrapText="1"/>
    </xf>
    <xf numFmtId="0" fontId="16" fillId="34" borderId="59" xfId="55" applyFont="1" applyFill="1" applyBorder="1" applyAlignment="1">
      <alignment/>
      <protection/>
    </xf>
    <xf numFmtId="0" fontId="33" fillId="34" borderId="0" xfId="0" applyFont="1" applyFill="1" applyBorder="1" applyAlignment="1">
      <alignment/>
    </xf>
    <xf numFmtId="3" fontId="33" fillId="0" borderId="10" xfId="40" applyNumberFormat="1" applyFont="1" applyFill="1" applyBorder="1" applyAlignment="1">
      <alignment horizontal="center" vertical="center"/>
    </xf>
    <xf numFmtId="3" fontId="33" fillId="0" borderId="64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33" fillId="0" borderId="77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49" fontId="33" fillId="0" borderId="0" xfId="55" applyNumberFormat="1" applyFont="1" applyBorder="1" applyAlignment="1">
      <alignment horizontal="center" vertical="center"/>
      <protection/>
    </xf>
    <xf numFmtId="0" fontId="33" fillId="0" borderId="0" xfId="55" applyFont="1" applyFill="1" applyBorder="1" applyAlignment="1">
      <alignment horizontal="right" wrapText="1"/>
      <protection/>
    </xf>
    <xf numFmtId="3" fontId="33" fillId="0" borderId="0" xfId="0" applyNumberFormat="1" applyFont="1" applyBorder="1" applyAlignment="1">
      <alignment horizontal="center" vertical="center"/>
    </xf>
    <xf numFmtId="3" fontId="33" fillId="0" borderId="39" xfId="0" applyNumberFormat="1" applyFont="1" applyBorder="1" applyAlignment="1">
      <alignment horizontal="center" vertical="center"/>
    </xf>
    <xf numFmtId="3" fontId="16" fillId="34" borderId="73" xfId="40" applyNumberFormat="1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71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4" fontId="19" fillId="0" borderId="71" xfId="0" applyNumberFormat="1" applyFont="1" applyBorder="1" applyAlignment="1">
      <alignment horizontal="center" vertical="center"/>
    </xf>
    <xf numFmtId="3" fontId="15" fillId="0" borderId="71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5" fillId="33" borderId="55" xfId="0" applyNumberFormat="1" applyFont="1" applyFill="1" applyBorder="1" applyAlignment="1">
      <alignment horizontal="center" vertical="center"/>
    </xf>
    <xf numFmtId="3" fontId="19" fillId="33" borderId="39" xfId="0" applyNumberFormat="1" applyFont="1" applyFill="1" applyBorder="1" applyAlignment="1">
      <alignment horizontal="center" vertical="center"/>
    </xf>
    <xf numFmtId="3" fontId="15" fillId="33" borderId="47" xfId="0" applyNumberFormat="1" applyFont="1" applyFill="1" applyBorder="1" applyAlignment="1">
      <alignment horizontal="center" vertical="center"/>
    </xf>
    <xf numFmtId="3" fontId="1" fillId="33" borderId="55" xfId="0" applyNumberFormat="1" applyFont="1" applyFill="1" applyBorder="1" applyAlignment="1">
      <alignment horizontal="center" vertical="center"/>
    </xf>
    <xf numFmtId="3" fontId="2" fillId="33" borderId="3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 wrapText="1"/>
    </xf>
    <xf numFmtId="4" fontId="2" fillId="34" borderId="66" xfId="0" applyNumberFormat="1" applyFont="1" applyFill="1" applyBorder="1" applyAlignment="1">
      <alignment/>
    </xf>
    <xf numFmtId="0" fontId="33" fillId="0" borderId="75" xfId="55" applyFont="1" applyFill="1" applyBorder="1" applyAlignment="1">
      <alignment horizontal="left" vertical="center" wrapText="1"/>
      <protection/>
    </xf>
    <xf numFmtId="0" fontId="33" fillId="0" borderId="36" xfId="55" applyFont="1" applyFill="1" applyBorder="1" applyAlignment="1">
      <alignment horizontal="left" vertical="center" wrapText="1"/>
      <protection/>
    </xf>
    <xf numFmtId="49" fontId="33" fillId="34" borderId="49" xfId="55" applyNumberFormat="1" applyFont="1" applyFill="1" applyBorder="1" applyAlignment="1">
      <alignment horizontal="center" vertical="center"/>
      <protection/>
    </xf>
    <xf numFmtId="49" fontId="33" fillId="0" borderId="37" xfId="55" applyNumberFormat="1" applyFont="1" applyBorder="1" applyAlignment="1">
      <alignment horizontal="center" vertical="center"/>
      <protection/>
    </xf>
    <xf numFmtId="3" fontId="33" fillId="0" borderId="11" xfId="40" applyNumberFormat="1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33" fillId="0" borderId="38" xfId="55" applyFont="1" applyFill="1" applyBorder="1" applyAlignment="1">
      <alignment horizontal="left" vertical="center" wrapText="1"/>
      <protection/>
    </xf>
    <xf numFmtId="49" fontId="33" fillId="0" borderId="35" xfId="55" applyNumberFormat="1" applyFont="1" applyBorder="1" applyAlignment="1">
      <alignment horizontal="center" vertical="center"/>
      <protection/>
    </xf>
    <xf numFmtId="0" fontId="33" fillId="0" borderId="31" xfId="55" applyFont="1" applyFill="1" applyBorder="1" applyAlignment="1">
      <alignment horizontal="left" vertical="center" wrapText="1"/>
      <protection/>
    </xf>
    <xf numFmtId="0" fontId="16" fillId="34" borderId="51" xfId="55" applyFont="1" applyFill="1" applyBorder="1" applyAlignment="1">
      <alignment horizontal="center" vertical="center"/>
      <protection/>
    </xf>
    <xf numFmtId="49" fontId="33" fillId="0" borderId="49" xfId="55" applyNumberFormat="1" applyFont="1" applyBorder="1" applyAlignment="1">
      <alignment horizontal="center" vertical="center"/>
      <protection/>
    </xf>
    <xf numFmtId="0" fontId="33" fillId="0" borderId="36" xfId="55" applyFont="1" applyFill="1" applyBorder="1" applyAlignment="1">
      <alignment horizontal="left" vertical="center"/>
      <protection/>
    </xf>
    <xf numFmtId="49" fontId="16" fillId="34" borderId="51" xfId="55" applyNumberFormat="1" applyFont="1" applyFill="1" applyBorder="1" applyAlignment="1">
      <alignment vertical="center"/>
      <protection/>
    </xf>
    <xf numFmtId="4" fontId="33" fillId="0" borderId="26" xfId="0" applyNumberFormat="1" applyFont="1" applyBorder="1" applyAlignment="1">
      <alignment horizontal="right"/>
    </xf>
    <xf numFmtId="4" fontId="16" fillId="0" borderId="26" xfId="0" applyNumberFormat="1" applyFont="1" applyBorder="1" applyAlignment="1">
      <alignment horizontal="right"/>
    </xf>
    <xf numFmtId="0" fontId="16" fillId="34" borderId="12" xfId="0" applyFont="1" applyFill="1" applyBorder="1" applyAlignment="1">
      <alignment/>
    </xf>
    <xf numFmtId="0" fontId="33" fillId="0" borderId="39" xfId="55" applyFont="1" applyFill="1" applyBorder="1" applyAlignment="1">
      <alignment horizontal="right" wrapText="1"/>
      <protection/>
    </xf>
    <xf numFmtId="4" fontId="16" fillId="0" borderId="39" xfId="0" applyNumberFormat="1" applyFont="1" applyBorder="1" applyAlignment="1">
      <alignment horizontal="right"/>
    </xf>
    <xf numFmtId="4" fontId="33" fillId="0" borderId="76" xfId="0" applyNumberFormat="1" applyFont="1" applyBorder="1" applyAlignment="1">
      <alignment horizontal="right"/>
    </xf>
    <xf numFmtId="4" fontId="33" fillId="0" borderId="39" xfId="0" applyNumberFormat="1" applyFont="1" applyBorder="1" applyAlignment="1">
      <alignment horizontal="right"/>
    </xf>
    <xf numFmtId="4" fontId="16" fillId="0" borderId="61" xfId="0" applyNumberFormat="1" applyFont="1" applyBorder="1" applyAlignment="1">
      <alignment horizontal="right"/>
    </xf>
    <xf numFmtId="3" fontId="33" fillId="0" borderId="62" xfId="40" applyNumberFormat="1" applyFont="1" applyFill="1" applyBorder="1" applyAlignment="1">
      <alignment horizontal="center" vertical="center"/>
    </xf>
    <xf numFmtId="3" fontId="33" fillId="0" borderId="4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3" fontId="16" fillId="34" borderId="61" xfId="0" applyNumberFormat="1" applyFont="1" applyFill="1" applyBorder="1" applyAlignment="1">
      <alignment horizontal="center" vertical="center"/>
    </xf>
    <xf numFmtId="3" fontId="16" fillId="0" borderId="78" xfId="0" applyNumberFormat="1" applyFont="1" applyBorder="1" applyAlignment="1">
      <alignment horizontal="center" vertical="center"/>
    </xf>
    <xf numFmtId="4" fontId="33" fillId="0" borderId="26" xfId="0" applyNumberFormat="1" applyFont="1" applyBorder="1" applyAlignment="1">
      <alignment horizontal="right" vertical="center"/>
    </xf>
    <xf numFmtId="4" fontId="33" fillId="0" borderId="39" xfId="0" applyNumberFormat="1" applyFont="1" applyBorder="1" applyAlignment="1">
      <alignment horizontal="right" vertical="center"/>
    </xf>
    <xf numFmtId="4" fontId="33" fillId="0" borderId="72" xfId="0" applyNumberFormat="1" applyFont="1" applyBorder="1" applyAlignment="1">
      <alignment horizontal="right" vertical="center"/>
    </xf>
    <xf numFmtId="4" fontId="16" fillId="0" borderId="26" xfId="0" applyNumberFormat="1" applyFont="1" applyBorder="1" applyAlignment="1">
      <alignment horizontal="right" vertical="center"/>
    </xf>
    <xf numFmtId="49" fontId="16" fillId="34" borderId="12" xfId="55" applyNumberFormat="1" applyFont="1" applyFill="1" applyBorder="1" applyAlignment="1">
      <alignment horizontal="left" vertical="center"/>
      <protection/>
    </xf>
    <xf numFmtId="4" fontId="16" fillId="0" borderId="39" xfId="0" applyNumberFormat="1" applyFont="1" applyBorder="1" applyAlignment="1">
      <alignment horizontal="right" vertical="center"/>
    </xf>
    <xf numFmtId="3" fontId="16" fillId="34" borderId="39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93" fontId="5" fillId="34" borderId="68" xfId="0" applyNumberFormat="1" applyFont="1" applyFill="1" applyBorder="1" applyAlignment="1">
      <alignment horizontal="center" vertical="center" wrapText="1"/>
    </xf>
    <xf numFmtId="193" fontId="5" fillId="34" borderId="44" xfId="0" applyNumberFormat="1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3" fontId="5" fillId="34" borderId="53" xfId="0" applyNumberFormat="1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4" borderId="27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68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80" xfId="0" applyFont="1" applyFill="1" applyBorder="1" applyAlignment="1">
      <alignment horizontal="center" vertical="center" wrapText="1"/>
    </xf>
    <xf numFmtId="0" fontId="16" fillId="34" borderId="66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24" fillId="0" borderId="0" xfId="0" applyFont="1" applyAlignment="1">
      <alignment horizontal="center"/>
    </xf>
    <xf numFmtId="49" fontId="17" fillId="0" borderId="0" xfId="0" applyNumberFormat="1" applyFont="1" applyAlignment="1">
      <alignment horizontal="justify" vertical="top" wrapText="1"/>
    </xf>
    <xf numFmtId="0" fontId="17" fillId="0" borderId="0" xfId="0" applyFont="1" applyAlignment="1">
      <alignment horizontal="left" wrapText="1"/>
    </xf>
    <xf numFmtId="3" fontId="5" fillId="34" borderId="71" xfId="0" applyNumberFormat="1" applyFont="1" applyFill="1" applyBorder="1" applyAlignment="1">
      <alignment horizontal="center" vertical="center" wrapText="1"/>
    </xf>
    <xf numFmtId="0" fontId="5" fillId="34" borderId="82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193" fontId="5" fillId="34" borderId="83" xfId="0" applyNumberFormat="1" applyFont="1" applyFill="1" applyBorder="1" applyAlignment="1">
      <alignment horizontal="center" vertical="center" wrapText="1"/>
    </xf>
    <xf numFmtId="193" fontId="5" fillId="34" borderId="62" xfId="0" applyNumberFormat="1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0" fontId="50" fillId="34" borderId="2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74" xfId="0" applyFont="1" applyFill="1" applyBorder="1" applyAlignment="1">
      <alignment horizontal="center" vertical="center" wrapText="1"/>
    </xf>
    <xf numFmtId="0" fontId="50" fillId="34" borderId="84" xfId="0" applyFont="1" applyFill="1" applyBorder="1" applyAlignment="1">
      <alignment horizontal="center" vertical="center" wrapText="1"/>
    </xf>
    <xf numFmtId="0" fontId="50" fillId="34" borderId="8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4" borderId="74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4" borderId="85" xfId="0" applyNumberFormat="1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  <xf numFmtId="2" fontId="2" fillId="34" borderId="8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16" fillId="34" borderId="6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6" fillId="34" borderId="29" xfId="55" applyFont="1" applyFill="1" applyBorder="1" applyAlignment="1">
      <alignment horizontal="center" vertical="center" wrapText="1"/>
      <protection/>
    </xf>
    <xf numFmtId="0" fontId="16" fillId="34" borderId="20" xfId="55" applyFont="1" applyFill="1" applyBorder="1" applyAlignment="1">
      <alignment horizontal="center" vertical="center" wrapText="1"/>
      <protection/>
    </xf>
    <xf numFmtId="0" fontId="16" fillId="34" borderId="28" xfId="55" applyFont="1" applyFill="1" applyBorder="1" applyAlignment="1">
      <alignment horizontal="center" vertical="center" wrapText="1"/>
      <protection/>
    </xf>
    <xf numFmtId="0" fontId="16" fillId="34" borderId="38" xfId="5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16" fillId="34" borderId="25" xfId="55" applyFont="1" applyFill="1" applyBorder="1" applyAlignment="1">
      <alignment horizontal="center" vertical="center" wrapText="1"/>
      <protection/>
    </xf>
    <xf numFmtId="0" fontId="16" fillId="34" borderId="11" xfId="55" applyFont="1" applyFill="1" applyBorder="1" applyAlignment="1">
      <alignment horizontal="center" vertical="center" wrapText="1"/>
      <protection/>
    </xf>
    <xf numFmtId="0" fontId="16" fillId="34" borderId="27" xfId="55" applyFont="1" applyFill="1" applyBorder="1" applyAlignment="1">
      <alignment horizontal="center" vertical="center" wrapText="1"/>
      <protection/>
    </xf>
    <xf numFmtId="0" fontId="16" fillId="34" borderId="17" xfId="55" applyFont="1" applyFill="1" applyBorder="1" applyAlignment="1">
      <alignment horizontal="center" vertical="center" wrapText="1"/>
      <protection/>
    </xf>
    <xf numFmtId="0" fontId="35" fillId="34" borderId="74" xfId="56" applyFont="1" applyFill="1" applyBorder="1" applyAlignment="1">
      <alignment horizontal="center" vertical="center" wrapText="1"/>
      <protection/>
    </xf>
    <xf numFmtId="0" fontId="35" fillId="34" borderId="28" xfId="56" applyFont="1" applyFill="1" applyBorder="1" applyAlignment="1">
      <alignment horizontal="center" vertical="center" wrapText="1"/>
      <protection/>
    </xf>
    <xf numFmtId="3" fontId="35" fillId="34" borderId="73" xfId="56" applyNumberFormat="1" applyFont="1" applyFill="1" applyBorder="1" applyAlignment="1">
      <alignment horizontal="center" vertical="center"/>
      <protection/>
    </xf>
    <xf numFmtId="3" fontId="35" fillId="34" borderId="40" xfId="56" applyNumberFormat="1" applyFont="1" applyFill="1" applyBorder="1" applyAlignment="1">
      <alignment horizontal="center" vertical="center"/>
      <protection/>
    </xf>
    <xf numFmtId="0" fontId="24" fillId="0" borderId="0" xfId="56" applyFont="1" applyAlignment="1">
      <alignment horizontal="center"/>
      <protection/>
    </xf>
    <xf numFmtId="0" fontId="35" fillId="34" borderId="68" xfId="56" applyFont="1" applyFill="1" applyBorder="1" applyAlignment="1">
      <alignment horizontal="center" vertical="center" wrapText="1"/>
      <protection/>
    </xf>
    <xf numFmtId="0" fontId="35" fillId="34" borderId="44" xfId="56" applyFont="1" applyFill="1" applyBorder="1" applyAlignment="1">
      <alignment horizontal="center" vertical="center" wrapText="1"/>
      <protection/>
    </xf>
    <xf numFmtId="0" fontId="35" fillId="34" borderId="53" xfId="56" applyFont="1" applyFill="1" applyBorder="1" applyAlignment="1">
      <alignment horizontal="center" vertical="center" wrapText="1"/>
      <protection/>
    </xf>
    <xf numFmtId="0" fontId="35" fillId="34" borderId="43" xfId="56" applyFont="1" applyFill="1" applyBorder="1" applyAlignment="1">
      <alignment horizontal="center" vertical="center" wrapText="1"/>
      <protection/>
    </xf>
    <xf numFmtId="0" fontId="35" fillId="34" borderId="81" xfId="56" applyFont="1" applyFill="1" applyBorder="1" applyAlignment="1">
      <alignment horizontal="center" vertical="center" wrapText="1"/>
      <protection/>
    </xf>
    <xf numFmtId="0" fontId="13" fillId="34" borderId="74" xfId="56" applyFont="1" applyFill="1" applyBorder="1" applyAlignment="1">
      <alignment horizontal="center" vertical="center"/>
      <protection/>
    </xf>
    <xf numFmtId="0" fontId="13" fillId="34" borderId="28" xfId="56" applyFont="1" applyFill="1" applyBorder="1" applyAlignment="1">
      <alignment horizontal="center" vertical="center"/>
      <protection/>
    </xf>
    <xf numFmtId="0" fontId="35" fillId="34" borderId="74" xfId="56" applyFont="1" applyFill="1" applyBorder="1" applyAlignment="1">
      <alignment horizontal="center" vertical="center"/>
      <protection/>
    </xf>
    <xf numFmtId="0" fontId="35" fillId="34" borderId="28" xfId="56" applyFont="1" applyFill="1" applyBorder="1" applyAlignment="1">
      <alignment horizontal="center" vertical="center"/>
      <protection/>
    </xf>
    <xf numFmtId="0" fontId="2" fillId="34" borderId="73" xfId="0" applyFont="1" applyFill="1" applyBorder="1" applyAlignment="1">
      <alignment horizontal="right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1" fillId="34" borderId="68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4" borderId="86" xfId="0" applyFont="1" applyFill="1" applyBorder="1" applyAlignment="1">
      <alignment horizontal="right" vertical="center" wrapText="1"/>
    </xf>
    <xf numFmtId="0" fontId="2" fillId="34" borderId="28" xfId="0" applyFont="1" applyFill="1" applyBorder="1" applyAlignment="1">
      <alignment horizontal="right" vertical="center" wrapText="1"/>
    </xf>
    <xf numFmtId="0" fontId="2" fillId="34" borderId="56" xfId="0" applyFont="1" applyFill="1" applyBorder="1" applyAlignment="1">
      <alignment horizontal="right" vertical="center" wrapText="1"/>
    </xf>
    <xf numFmtId="0" fontId="2" fillId="34" borderId="38" xfId="0" applyFont="1" applyFill="1" applyBorder="1" applyAlignment="1">
      <alignment horizontal="right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" fillId="34" borderId="6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6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4" borderId="25" xfId="55" applyFont="1" applyFill="1" applyBorder="1" applyAlignment="1">
      <alignment horizontal="center" vertical="center" wrapText="1"/>
      <protection/>
    </xf>
    <xf numFmtId="0" fontId="2" fillId="34" borderId="29" xfId="55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2" fillId="34" borderId="15" xfId="55" applyFont="1" applyFill="1" applyBorder="1" applyAlignment="1">
      <alignment horizontal="center" vertical="center" wrapText="1"/>
      <protection/>
    </xf>
    <xf numFmtId="0" fontId="2" fillId="34" borderId="64" xfId="55" applyFont="1" applyFill="1" applyBorder="1" applyAlignment="1">
      <alignment horizontal="center" vertical="center" wrapText="1"/>
      <protection/>
    </xf>
    <xf numFmtId="0" fontId="2" fillId="34" borderId="36" xfId="55" applyFont="1" applyFill="1" applyBorder="1" applyAlignment="1">
      <alignment horizontal="center" vertical="center" wrapText="1"/>
      <protection/>
    </xf>
    <xf numFmtId="0" fontId="2" fillId="34" borderId="27" xfId="55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4" borderId="53" xfId="55" applyFont="1" applyFill="1" applyBorder="1" applyAlignment="1">
      <alignment horizontal="center" vertical="center" wrapText="1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center" vertical="center" wrapText="1"/>
    </xf>
    <xf numFmtId="0" fontId="21" fillId="34" borderId="6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4" borderId="49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74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0" fontId="17" fillId="34" borderId="81" xfId="0" applyFont="1" applyFill="1" applyBorder="1" applyAlignment="1">
      <alignment horizontal="center" vertical="center" wrapText="1"/>
    </xf>
    <xf numFmtId="0" fontId="17" fillId="34" borderId="86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61" xfId="0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5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" fontId="1" fillId="34" borderId="40" xfId="0" applyNumberFormat="1" applyFont="1" applyFill="1" applyBorder="1" applyAlignment="1">
      <alignment horizontal="center" vertical="center"/>
    </xf>
    <xf numFmtId="3" fontId="1" fillId="34" borderId="22" xfId="0" applyNumberFormat="1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wrapText="1" shrinkToFit="1"/>
    </xf>
    <xf numFmtId="0" fontId="2" fillId="34" borderId="90" xfId="0" applyFont="1" applyFill="1" applyBorder="1" applyAlignment="1">
      <alignment horizontal="center" wrapText="1" shrinkToFit="1"/>
    </xf>
    <xf numFmtId="0" fontId="2" fillId="34" borderId="87" xfId="0" applyFont="1" applyFill="1" applyBorder="1" applyAlignment="1">
      <alignment horizontal="center" vertical="center" wrapText="1" shrinkToFit="1"/>
    </xf>
    <xf numFmtId="0" fontId="2" fillId="34" borderId="42" xfId="0" applyFont="1" applyFill="1" applyBorder="1" applyAlignment="1">
      <alignment horizontal="center" vertical="center" wrapText="1" shrinkToFi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87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91" xfId="0" applyFont="1" applyFill="1" applyBorder="1" applyAlignment="1">
      <alignment horizontal="center" wrapText="1" shrinkToFit="1"/>
    </xf>
    <xf numFmtId="0" fontId="5" fillId="34" borderId="92" xfId="0" applyFont="1" applyFill="1" applyBorder="1" applyAlignment="1">
      <alignment horizontal="center" wrapText="1" shrinkToFit="1"/>
    </xf>
    <xf numFmtId="0" fontId="5" fillId="34" borderId="87" xfId="0" applyFont="1" applyFill="1" applyBorder="1" applyAlignment="1">
      <alignment horizontal="center" vertical="center" wrapText="1" shrinkToFit="1"/>
    </xf>
    <xf numFmtId="0" fontId="5" fillId="34" borderId="42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33" fillId="34" borderId="73" xfId="55" applyFont="1" applyFill="1" applyBorder="1" applyAlignment="1">
      <alignment horizontal="right" wrapText="1"/>
      <protection/>
    </xf>
    <xf numFmtId="0" fontId="33" fillId="34" borderId="61" xfId="55" applyFont="1" applyFill="1" applyBorder="1" applyAlignment="1">
      <alignment horizontal="right" wrapText="1"/>
      <protection/>
    </xf>
    <xf numFmtId="0" fontId="16" fillId="34" borderId="82" xfId="0" applyFont="1" applyFill="1" applyBorder="1" applyAlignment="1">
      <alignment horizontal="center" vertical="center" wrapText="1"/>
    </xf>
    <xf numFmtId="0" fontId="16" fillId="34" borderId="88" xfId="0" applyFont="1" applyFill="1" applyBorder="1" applyAlignment="1">
      <alignment horizontal="center" vertical="center" wrapText="1"/>
    </xf>
    <xf numFmtId="0" fontId="16" fillId="34" borderId="59" xfId="55" applyFont="1" applyFill="1" applyBorder="1" applyAlignment="1">
      <alignment horizontal="left" vertical="center"/>
      <protection/>
    </xf>
    <xf numFmtId="49" fontId="16" fillId="34" borderId="59" xfId="55" applyNumberFormat="1" applyFont="1" applyFill="1" applyBorder="1" applyAlignment="1">
      <alignment horizontal="left" vertical="center"/>
      <protection/>
    </xf>
    <xf numFmtId="0" fontId="5" fillId="0" borderId="0" xfId="55" applyFont="1" applyAlignment="1">
      <alignment horizontal="center"/>
      <protection/>
    </xf>
    <xf numFmtId="0" fontId="16" fillId="34" borderId="68" xfId="55" applyFont="1" applyFill="1" applyBorder="1" applyAlignment="1">
      <alignment horizontal="center" vertical="center" wrapText="1"/>
      <protection/>
    </xf>
    <xf numFmtId="0" fontId="16" fillId="34" borderId="44" xfId="55" applyFont="1" applyFill="1" applyBorder="1" applyAlignment="1">
      <alignment horizontal="center" vertical="center" wrapText="1"/>
      <protection/>
    </xf>
    <xf numFmtId="0" fontId="16" fillId="34" borderId="82" xfId="55" applyFont="1" applyFill="1" applyBorder="1" applyAlignment="1">
      <alignment horizontal="center" vertical="center"/>
      <protection/>
    </xf>
    <xf numFmtId="0" fontId="16" fillId="34" borderId="88" xfId="55" applyFont="1" applyFill="1" applyBorder="1" applyAlignment="1">
      <alignment horizontal="center" vertical="center"/>
      <protection/>
    </xf>
    <xf numFmtId="0" fontId="17" fillId="0" borderId="46" xfId="0" applyFont="1" applyBorder="1" applyAlignment="1">
      <alignment horizontal="center"/>
    </xf>
    <xf numFmtId="3" fontId="24" fillId="0" borderId="71" xfId="0" applyNumberFormat="1" applyFont="1" applyBorder="1" applyAlignment="1" applyProtection="1">
      <alignment horizontal="right"/>
      <protection/>
    </xf>
    <xf numFmtId="3" fontId="24" fillId="0" borderId="43" xfId="0" applyNumberFormat="1" applyFont="1" applyBorder="1" applyAlignment="1" applyProtection="1">
      <alignment horizontal="right"/>
      <protection/>
    </xf>
    <xf numFmtId="3" fontId="24" fillId="0" borderId="52" xfId="0" applyNumberFormat="1" applyFont="1" applyBorder="1" applyAlignment="1" applyProtection="1">
      <alignment horizontal="right"/>
      <protection/>
    </xf>
    <xf numFmtId="3" fontId="24" fillId="0" borderId="65" xfId="0" applyNumberFormat="1" applyFont="1" applyBorder="1" applyAlignment="1" applyProtection="1">
      <alignment horizontal="right"/>
      <protection/>
    </xf>
    <xf numFmtId="3" fontId="24" fillId="0" borderId="10" xfId="0" applyNumberFormat="1" applyFont="1" applyBorder="1" applyAlignment="1" applyProtection="1">
      <alignment horizontal="right"/>
      <protection/>
    </xf>
    <xf numFmtId="3" fontId="24" fillId="0" borderId="16" xfId="0" applyNumberFormat="1" applyFont="1" applyBorder="1" applyAlignment="1" applyProtection="1">
      <alignment horizontal="right"/>
      <protection/>
    </xf>
    <xf numFmtId="0" fontId="15" fillId="0" borderId="83" xfId="0" applyFont="1" applyFill="1" applyBorder="1" applyAlignment="1" applyProtection="1">
      <alignment horizontal="center" vertical="center"/>
      <protection/>
    </xf>
    <xf numFmtId="0" fontId="15" fillId="0" borderId="62" xfId="0" applyFont="1" applyFill="1" applyBorder="1" applyAlignment="1" applyProtection="1">
      <alignment horizontal="center" vertical="center"/>
      <protection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24" fillId="0" borderId="83" xfId="0" applyFont="1" applyBorder="1" applyAlignment="1" applyProtection="1">
      <alignment horizontal="left" vertical="center" wrapText="1"/>
      <protection locked="0"/>
    </xf>
    <xf numFmtId="0" fontId="24" fillId="0" borderId="62" xfId="0" applyFont="1" applyBorder="1" applyAlignment="1" applyProtection="1">
      <alignment horizontal="left" vertical="center" wrapText="1"/>
      <protection locked="0"/>
    </xf>
    <xf numFmtId="0" fontId="24" fillId="0" borderId="41" xfId="0" applyFont="1" applyBorder="1" applyAlignment="1" applyProtection="1">
      <alignment horizontal="left" vertical="center" wrapText="1"/>
      <protection locked="0"/>
    </xf>
    <xf numFmtId="0" fontId="7" fillId="0" borderId="69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48" fillId="0" borderId="71" xfId="0" applyFont="1" applyBorder="1" applyAlignment="1" applyProtection="1">
      <alignment horizontal="center"/>
      <protection/>
    </xf>
    <xf numFmtId="0" fontId="48" fillId="0" borderId="43" xfId="0" applyFont="1" applyBorder="1" applyAlignment="1" applyProtection="1">
      <alignment horizontal="center"/>
      <protection/>
    </xf>
    <xf numFmtId="3" fontId="24" fillId="0" borderId="71" xfId="0" applyNumberFormat="1" applyFont="1" applyBorder="1" applyAlignment="1" applyProtection="1">
      <alignment/>
      <protection/>
    </xf>
    <xf numFmtId="3" fontId="24" fillId="0" borderId="43" xfId="0" applyNumberFormat="1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/>
      <protection/>
    </xf>
    <xf numFmtId="3" fontId="24" fillId="0" borderId="10" xfId="0" applyNumberFormat="1" applyFont="1" applyBorder="1" applyAlignment="1" applyProtection="1">
      <alignment/>
      <protection/>
    </xf>
    <xf numFmtId="0" fontId="47" fillId="0" borderId="30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/>
    </xf>
    <xf numFmtId="3" fontId="24" fillId="0" borderId="71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26" xfId="0" applyNumberFormat="1" applyFont="1" applyBorder="1" applyAlignment="1">
      <alignment horizontal="right" vertical="center"/>
    </xf>
    <xf numFmtId="3" fontId="24" fillId="0" borderId="71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67" xfId="0" applyNumberFormat="1" applyFont="1" applyBorder="1" applyAlignment="1">
      <alignment horizontal="right" vertical="center"/>
    </xf>
    <xf numFmtId="3" fontId="24" fillId="0" borderId="52" xfId="0" applyNumberFormat="1" applyFont="1" applyBorder="1" applyAlignment="1">
      <alignment horizontal="right" vertical="center"/>
    </xf>
    <xf numFmtId="3" fontId="24" fillId="0" borderId="14" xfId="0" applyNumberFormat="1" applyFont="1" applyBorder="1" applyAlignment="1">
      <alignment horizontal="right" vertical="center"/>
    </xf>
    <xf numFmtId="0" fontId="19" fillId="0" borderId="85" xfId="0" applyFont="1" applyFill="1" applyBorder="1" applyAlignment="1" applyProtection="1">
      <alignment horizontal="center" vertical="center"/>
      <protection/>
    </xf>
    <xf numFmtId="0" fontId="19" fillId="0" borderId="51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0" fontId="24" fillId="0" borderId="85" xfId="0" applyFont="1" applyBorder="1" applyAlignment="1" applyProtection="1">
      <alignment horizontal="left" vertical="center" wrapText="1"/>
      <protection locked="0"/>
    </xf>
    <xf numFmtId="0" fontId="24" fillId="0" borderId="51" xfId="0" applyFont="1" applyBorder="1" applyAlignment="1" applyProtection="1">
      <alignment horizontal="left" vertical="center" wrapText="1"/>
      <protection locked="0"/>
    </xf>
    <xf numFmtId="0" fontId="24" fillId="0" borderId="50" xfId="0" applyFont="1" applyBorder="1" applyAlignment="1" applyProtection="1">
      <alignment horizontal="left" vertical="center" wrapText="1"/>
      <protection locked="0"/>
    </xf>
    <xf numFmtId="3" fontId="47" fillId="0" borderId="26" xfId="0" applyNumberFormat="1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19" fillId="0" borderId="83" xfId="0" applyFont="1" applyFill="1" applyBorder="1" applyAlignment="1" applyProtection="1">
      <alignment horizontal="center" vertical="center"/>
      <protection/>
    </xf>
    <xf numFmtId="0" fontId="19" fillId="0" borderId="62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68" xfId="0" applyFont="1" applyFill="1" applyBorder="1" applyAlignment="1" applyProtection="1">
      <alignment horizontal="center" vertical="center"/>
      <protection/>
    </xf>
    <xf numFmtId="0" fontId="19" fillId="0" borderId="69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24" fillId="0" borderId="53" xfId="0" applyFont="1" applyBorder="1" applyAlignment="1" applyProtection="1">
      <alignment horizontal="left" vertical="center" wrapText="1"/>
      <protection locked="0"/>
    </xf>
    <xf numFmtId="0" fontId="24" fillId="0" borderId="71" xfId="0" applyFont="1" applyBorder="1" applyAlignment="1" applyProtection="1">
      <alignment horizontal="left" vertical="center" wrapText="1"/>
      <protection locked="0"/>
    </xf>
    <xf numFmtId="0" fontId="24" fillId="0" borderId="43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/>
      <protection/>
    </xf>
    <xf numFmtId="0" fontId="19" fillId="0" borderId="83" xfId="0" applyFont="1" applyFill="1" applyBorder="1" applyAlignment="1" applyProtection="1">
      <alignment horizontal="center" vertical="center" wrapText="1"/>
      <protection/>
    </xf>
    <xf numFmtId="0" fontId="19" fillId="0" borderId="62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24" fillId="0" borderId="82" xfId="0" applyFont="1" applyBorder="1" applyAlignment="1" applyProtection="1">
      <alignment horizontal="left" vertical="center" wrapText="1"/>
      <protection locked="0"/>
    </xf>
    <xf numFmtId="0" fontId="24" fillId="0" borderId="77" xfId="0" applyFont="1" applyBorder="1" applyAlignment="1" applyProtection="1">
      <alignment horizontal="left" vertical="center" wrapText="1"/>
      <protection locked="0"/>
    </xf>
    <xf numFmtId="0" fontId="24" fillId="0" borderId="88" xfId="0" applyFont="1" applyBorder="1" applyAlignment="1" applyProtection="1">
      <alignment horizontal="left" vertical="center" wrapText="1"/>
      <protection locked="0"/>
    </xf>
    <xf numFmtId="0" fontId="47" fillId="0" borderId="17" xfId="0" applyFont="1" applyBorder="1" applyAlignment="1">
      <alignment horizontal="center" vertical="center" wrapText="1"/>
    </xf>
    <xf numFmtId="3" fontId="24" fillId="0" borderId="26" xfId="0" applyNumberFormat="1" applyFont="1" applyBorder="1" applyAlignment="1" applyProtection="1">
      <alignment horizontal="center"/>
      <protection/>
    </xf>
    <xf numFmtId="3" fontId="24" fillId="0" borderId="71" xfId="0" applyNumberFormat="1" applyFont="1" applyBorder="1" applyAlignment="1" applyProtection="1">
      <alignment horizontal="center"/>
      <protection/>
    </xf>
    <xf numFmtId="3" fontId="24" fillId="0" borderId="43" xfId="0" applyNumberFormat="1" applyFont="1" applyBorder="1" applyAlignment="1" applyProtection="1">
      <alignment horizontal="center"/>
      <protection/>
    </xf>
    <xf numFmtId="3" fontId="24" fillId="0" borderId="67" xfId="0" applyNumberFormat="1" applyFont="1" applyBorder="1" applyAlignment="1" applyProtection="1">
      <alignment horizontal="center"/>
      <protection/>
    </xf>
    <xf numFmtId="3" fontId="24" fillId="0" borderId="52" xfId="0" applyNumberFormat="1" applyFont="1" applyBorder="1" applyAlignment="1" applyProtection="1">
      <alignment horizontal="center"/>
      <protection/>
    </xf>
    <xf numFmtId="3" fontId="24" fillId="0" borderId="65" xfId="0" applyNumberFormat="1" applyFont="1" applyBorder="1" applyAlignment="1" applyProtection="1">
      <alignment horizontal="center"/>
      <protection/>
    </xf>
    <xf numFmtId="3" fontId="24" fillId="0" borderId="26" xfId="0" applyNumberFormat="1" applyFont="1" applyBorder="1" applyAlignment="1" applyProtection="1">
      <alignment horizontal="right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34" borderId="28" xfId="55" applyFont="1" applyFill="1" applyBorder="1" applyAlignment="1">
      <alignment horizontal="center" vertical="center" wrapText="1"/>
      <protection/>
    </xf>
    <xf numFmtId="0" fontId="2" fillId="34" borderId="38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Povezana ćelija" xfId="57"/>
    <cellStyle name="Percent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dxfs count="1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23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7258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48"/>
  <sheetViews>
    <sheetView showGridLines="0" zoomScale="70" zoomScaleNormal="70" zoomScalePageLayoutView="0" workbookViewId="0" topLeftCell="A124">
      <selection activeCell="F144" sqref="F14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256" t="s">
        <v>755</v>
      </c>
    </row>
    <row r="3" spans="2:6" ht="30" customHeight="1">
      <c r="B3" s="866" t="s">
        <v>787</v>
      </c>
      <c r="C3" s="866"/>
      <c r="D3" s="866"/>
      <c r="E3" s="866"/>
      <c r="F3" s="866"/>
    </row>
    <row r="4" spans="2:6" ht="26.25" customHeight="1" thickBot="1">
      <c r="B4" s="240"/>
      <c r="C4" s="241"/>
      <c r="D4" s="241"/>
      <c r="F4" s="256" t="s">
        <v>523</v>
      </c>
    </row>
    <row r="5" spans="2:6" s="242" customFormat="1" ht="30" customHeight="1">
      <c r="B5" s="867" t="s">
        <v>620</v>
      </c>
      <c r="C5" s="869" t="s">
        <v>628</v>
      </c>
      <c r="D5" s="871" t="s">
        <v>48</v>
      </c>
      <c r="E5" s="873" t="s">
        <v>782</v>
      </c>
      <c r="F5" s="871" t="s">
        <v>783</v>
      </c>
    </row>
    <row r="6" spans="2:7" s="243" customFormat="1" ht="33" customHeight="1" thickBot="1">
      <c r="B6" s="868"/>
      <c r="C6" s="870"/>
      <c r="D6" s="872"/>
      <c r="E6" s="874"/>
      <c r="F6" s="872"/>
      <c r="G6" s="247"/>
    </row>
    <row r="7" spans="2:7" s="244" customFormat="1" ht="34.5" customHeight="1">
      <c r="B7" s="232"/>
      <c r="C7" s="233" t="s">
        <v>109</v>
      </c>
      <c r="D7" s="252"/>
      <c r="E7" s="352"/>
      <c r="F7" s="460"/>
      <c r="G7" s="248"/>
    </row>
    <row r="8" spans="2:7" s="244" customFormat="1" ht="34.5" customHeight="1">
      <c r="B8" s="234">
        <v>0</v>
      </c>
      <c r="C8" s="31" t="s">
        <v>140</v>
      </c>
      <c r="D8" s="253" t="s">
        <v>659</v>
      </c>
      <c r="E8" s="354"/>
      <c r="F8" s="461"/>
      <c r="G8" s="248"/>
    </row>
    <row r="9" spans="2:7" s="244" customFormat="1" ht="34.5" customHeight="1">
      <c r="B9" s="234"/>
      <c r="C9" s="31" t="s">
        <v>519</v>
      </c>
      <c r="D9" s="253" t="s">
        <v>660</v>
      </c>
      <c r="E9" s="456">
        <f>E10+E17+E26+E31+E41</f>
        <v>189583</v>
      </c>
      <c r="F9" s="480">
        <f>F10+F17+F26+F31+F41</f>
        <v>195309</v>
      </c>
      <c r="G9" s="248"/>
    </row>
    <row r="10" spans="2:7" s="244" customFormat="1" ht="34.5" customHeight="1">
      <c r="B10" s="234">
        <v>1</v>
      </c>
      <c r="C10" s="31" t="s">
        <v>305</v>
      </c>
      <c r="D10" s="253" t="s">
        <v>661</v>
      </c>
      <c r="E10" s="457">
        <f>E11+E12+E13+E14+E15+E16</f>
        <v>6200</v>
      </c>
      <c r="F10" s="481">
        <f>F11+F12+F13+F14+F15+F16</f>
        <v>6200</v>
      </c>
      <c r="G10" s="248"/>
    </row>
    <row r="11" spans="2:7" s="244" customFormat="1" ht="34.5" customHeight="1">
      <c r="B11" s="234" t="s">
        <v>306</v>
      </c>
      <c r="C11" s="32" t="s">
        <v>307</v>
      </c>
      <c r="D11" s="253" t="s">
        <v>662</v>
      </c>
      <c r="E11" s="457"/>
      <c r="F11" s="482"/>
      <c r="G11" s="248"/>
    </row>
    <row r="12" spans="2:7" s="244" customFormat="1" ht="34.5" customHeight="1">
      <c r="B12" s="234" t="s">
        <v>308</v>
      </c>
      <c r="C12" s="32" t="s">
        <v>309</v>
      </c>
      <c r="D12" s="253" t="s">
        <v>663</v>
      </c>
      <c r="E12" s="456">
        <v>6200</v>
      </c>
      <c r="F12" s="482">
        <v>6200</v>
      </c>
      <c r="G12" s="248"/>
    </row>
    <row r="13" spans="2:7" s="244" customFormat="1" ht="34.5" customHeight="1">
      <c r="B13" s="234" t="s">
        <v>310</v>
      </c>
      <c r="C13" s="32" t="s">
        <v>141</v>
      </c>
      <c r="D13" s="253" t="s">
        <v>664</v>
      </c>
      <c r="E13" s="456"/>
      <c r="F13" s="482"/>
      <c r="G13" s="248"/>
    </row>
    <row r="14" spans="2:7" s="244" customFormat="1" ht="34.5" customHeight="1">
      <c r="B14" s="235" t="s">
        <v>311</v>
      </c>
      <c r="C14" s="32" t="s">
        <v>142</v>
      </c>
      <c r="D14" s="253" t="s">
        <v>665</v>
      </c>
      <c r="E14" s="456"/>
      <c r="F14" s="482"/>
      <c r="G14" s="248"/>
    </row>
    <row r="15" spans="2:7" s="244" customFormat="1" ht="34.5" customHeight="1">
      <c r="B15" s="235" t="s">
        <v>312</v>
      </c>
      <c r="C15" s="32" t="s">
        <v>143</v>
      </c>
      <c r="D15" s="253" t="s">
        <v>666</v>
      </c>
      <c r="E15" s="456"/>
      <c r="F15" s="482"/>
      <c r="G15" s="248"/>
    </row>
    <row r="16" spans="2:7" s="244" customFormat="1" ht="34.5" customHeight="1">
      <c r="B16" s="235" t="s">
        <v>313</v>
      </c>
      <c r="C16" s="32" t="s">
        <v>144</v>
      </c>
      <c r="D16" s="253" t="s">
        <v>667</v>
      </c>
      <c r="E16" s="456"/>
      <c r="F16" s="482"/>
      <c r="G16" s="248"/>
    </row>
    <row r="17" spans="2:7" s="244" customFormat="1" ht="34.5" customHeight="1">
      <c r="B17" s="236">
        <v>2</v>
      </c>
      <c r="C17" s="31" t="s">
        <v>314</v>
      </c>
      <c r="D17" s="253" t="s">
        <v>668</v>
      </c>
      <c r="E17" s="456">
        <f>E18+E19+E20+E21+E22+E23+E24+E25</f>
        <v>182976</v>
      </c>
      <c r="F17" s="480">
        <f>F18+F19+F20+F21+F22+F23+F24+F25</f>
        <v>188702</v>
      </c>
      <c r="G17" s="248"/>
    </row>
    <row r="18" spans="2:7" s="244" customFormat="1" ht="34.5" customHeight="1">
      <c r="B18" s="234" t="s">
        <v>315</v>
      </c>
      <c r="C18" s="32" t="s">
        <v>145</v>
      </c>
      <c r="D18" s="253" t="s">
        <v>669</v>
      </c>
      <c r="E18" s="456">
        <v>3342</v>
      </c>
      <c r="F18" s="482">
        <v>3342</v>
      </c>
      <c r="G18" s="248"/>
    </row>
    <row r="19" spans="2:7" s="244" customFormat="1" ht="34.5" customHeight="1">
      <c r="B19" s="235" t="s">
        <v>316</v>
      </c>
      <c r="C19" s="32" t="s">
        <v>146</v>
      </c>
      <c r="D19" s="253" t="s">
        <v>670</v>
      </c>
      <c r="E19" s="456">
        <v>111253</v>
      </c>
      <c r="F19" s="482">
        <v>115639</v>
      </c>
      <c r="G19" s="248"/>
    </row>
    <row r="20" spans="2:7" s="244" customFormat="1" ht="34.5" customHeight="1">
      <c r="B20" s="234" t="s">
        <v>317</v>
      </c>
      <c r="C20" s="32" t="s">
        <v>147</v>
      </c>
      <c r="D20" s="253" t="s">
        <v>671</v>
      </c>
      <c r="E20" s="456">
        <v>51490</v>
      </c>
      <c r="F20" s="482">
        <v>52922</v>
      </c>
      <c r="G20" s="248"/>
    </row>
    <row r="21" spans="2:7" s="244" customFormat="1" ht="34.5" customHeight="1">
      <c r="B21" s="234" t="s">
        <v>318</v>
      </c>
      <c r="C21" s="32" t="s">
        <v>148</v>
      </c>
      <c r="D21" s="253" t="s">
        <v>672</v>
      </c>
      <c r="E21" s="456">
        <v>2097</v>
      </c>
      <c r="F21" s="482">
        <v>2327</v>
      </c>
      <c r="G21" s="248"/>
    </row>
    <row r="22" spans="2:7" s="244" customFormat="1" ht="34.5" customHeight="1">
      <c r="B22" s="234" t="s">
        <v>319</v>
      </c>
      <c r="C22" s="32" t="s">
        <v>149</v>
      </c>
      <c r="D22" s="253" t="s">
        <v>673</v>
      </c>
      <c r="E22" s="456"/>
      <c r="F22" s="482"/>
      <c r="G22" s="248"/>
    </row>
    <row r="23" spans="2:7" s="244" customFormat="1" ht="34.5" customHeight="1">
      <c r="B23" s="234" t="s">
        <v>320</v>
      </c>
      <c r="C23" s="32" t="s">
        <v>321</v>
      </c>
      <c r="D23" s="253" t="s">
        <v>674</v>
      </c>
      <c r="E23" s="456">
        <v>6025</v>
      </c>
      <c r="F23" s="482">
        <v>6025</v>
      </c>
      <c r="G23" s="248"/>
    </row>
    <row r="24" spans="2:7" s="244" customFormat="1" ht="34.5" customHeight="1">
      <c r="B24" s="234" t="s">
        <v>322</v>
      </c>
      <c r="C24" s="32" t="s">
        <v>323</v>
      </c>
      <c r="D24" s="253" t="s">
        <v>675</v>
      </c>
      <c r="E24" s="456">
        <v>8769</v>
      </c>
      <c r="F24" s="482">
        <v>8447</v>
      </c>
      <c r="G24" s="248"/>
    </row>
    <row r="25" spans="2:7" s="244" customFormat="1" ht="34.5" customHeight="1">
      <c r="B25" s="234" t="s">
        <v>324</v>
      </c>
      <c r="C25" s="32" t="s">
        <v>150</v>
      </c>
      <c r="D25" s="253" t="s">
        <v>676</v>
      </c>
      <c r="E25" s="456"/>
      <c r="F25" s="482"/>
      <c r="G25" s="248"/>
    </row>
    <row r="26" spans="2:7" s="244" customFormat="1" ht="34.5" customHeight="1">
      <c r="B26" s="236">
        <v>3</v>
      </c>
      <c r="C26" s="31" t="s">
        <v>325</v>
      </c>
      <c r="D26" s="253" t="s">
        <v>677</v>
      </c>
      <c r="E26" s="458"/>
      <c r="F26" s="482"/>
      <c r="G26" s="248"/>
    </row>
    <row r="27" spans="2:7" s="244" customFormat="1" ht="34.5" customHeight="1">
      <c r="B27" s="234" t="s">
        <v>326</v>
      </c>
      <c r="C27" s="32" t="s">
        <v>151</v>
      </c>
      <c r="D27" s="253" t="s">
        <v>678</v>
      </c>
      <c r="E27" s="458"/>
      <c r="F27" s="482"/>
      <c r="G27" s="248"/>
    </row>
    <row r="28" spans="2:7" s="244" customFormat="1" ht="34.5" customHeight="1">
      <c r="B28" s="235" t="s">
        <v>327</v>
      </c>
      <c r="C28" s="32" t="s">
        <v>152</v>
      </c>
      <c r="D28" s="253" t="s">
        <v>679</v>
      </c>
      <c r="E28" s="458"/>
      <c r="F28" s="482"/>
      <c r="G28" s="248"/>
    </row>
    <row r="29" spans="2:7" s="244" customFormat="1" ht="34.5" customHeight="1">
      <c r="B29" s="235" t="s">
        <v>328</v>
      </c>
      <c r="C29" s="32" t="s">
        <v>153</v>
      </c>
      <c r="D29" s="253" t="s">
        <v>680</v>
      </c>
      <c r="E29" s="458"/>
      <c r="F29" s="482"/>
      <c r="G29" s="248"/>
    </row>
    <row r="30" spans="2:7" s="244" customFormat="1" ht="34.5" customHeight="1">
      <c r="B30" s="235" t="s">
        <v>329</v>
      </c>
      <c r="C30" s="32" t="s">
        <v>154</v>
      </c>
      <c r="D30" s="253" t="s">
        <v>681</v>
      </c>
      <c r="E30" s="458"/>
      <c r="F30" s="482"/>
      <c r="G30" s="248"/>
    </row>
    <row r="31" spans="2:7" s="244" customFormat="1" ht="34.5" customHeight="1">
      <c r="B31" s="237" t="s">
        <v>330</v>
      </c>
      <c r="C31" s="31" t="s">
        <v>331</v>
      </c>
      <c r="D31" s="253" t="s">
        <v>682</v>
      </c>
      <c r="E31" s="456">
        <v>407</v>
      </c>
      <c r="F31" s="480">
        <v>407</v>
      </c>
      <c r="G31" s="248"/>
    </row>
    <row r="32" spans="2:7" s="244" customFormat="1" ht="34.5" customHeight="1">
      <c r="B32" s="235" t="s">
        <v>332</v>
      </c>
      <c r="C32" s="32" t="s">
        <v>155</v>
      </c>
      <c r="D32" s="253" t="s">
        <v>683</v>
      </c>
      <c r="E32" s="456"/>
      <c r="F32" s="480"/>
      <c r="G32" s="248"/>
    </row>
    <row r="33" spans="2:7" s="244" customFormat="1" ht="34.5" customHeight="1">
      <c r="B33" s="235" t="s">
        <v>333</v>
      </c>
      <c r="C33" s="32" t="s">
        <v>334</v>
      </c>
      <c r="D33" s="253" t="s">
        <v>684</v>
      </c>
      <c r="E33" s="456">
        <v>407</v>
      </c>
      <c r="F33" s="480">
        <v>407</v>
      </c>
      <c r="G33" s="248"/>
    </row>
    <row r="34" spans="2:7" s="244" customFormat="1" ht="34.5" customHeight="1">
      <c r="B34" s="235" t="s">
        <v>335</v>
      </c>
      <c r="C34" s="32" t="s">
        <v>336</v>
      </c>
      <c r="D34" s="253" t="s">
        <v>685</v>
      </c>
      <c r="E34" s="456"/>
      <c r="F34" s="482"/>
      <c r="G34" s="248"/>
    </row>
    <row r="35" spans="2:7" s="244" customFormat="1" ht="34.5" customHeight="1">
      <c r="B35" s="235" t="s">
        <v>337</v>
      </c>
      <c r="C35" s="32" t="s">
        <v>338</v>
      </c>
      <c r="D35" s="253" t="s">
        <v>686</v>
      </c>
      <c r="E35" s="456"/>
      <c r="F35" s="482"/>
      <c r="G35" s="248"/>
    </row>
    <row r="36" spans="2:7" s="244" customFormat="1" ht="34.5" customHeight="1">
      <c r="B36" s="235" t="s">
        <v>337</v>
      </c>
      <c r="C36" s="32" t="s">
        <v>339</v>
      </c>
      <c r="D36" s="253" t="s">
        <v>687</v>
      </c>
      <c r="E36" s="456"/>
      <c r="F36" s="482"/>
      <c r="G36" s="248"/>
    </row>
    <row r="37" spans="2:7" s="244" customFormat="1" ht="34.5" customHeight="1">
      <c r="B37" s="235" t="s">
        <v>340</v>
      </c>
      <c r="C37" s="32" t="s">
        <v>341</v>
      </c>
      <c r="D37" s="253" t="s">
        <v>688</v>
      </c>
      <c r="E37" s="456"/>
      <c r="F37" s="482"/>
      <c r="G37" s="248"/>
    </row>
    <row r="38" spans="2:7" s="244" customFormat="1" ht="34.5" customHeight="1">
      <c r="B38" s="235" t="s">
        <v>340</v>
      </c>
      <c r="C38" s="32" t="s">
        <v>342</v>
      </c>
      <c r="D38" s="253" t="s">
        <v>689</v>
      </c>
      <c r="E38" s="456"/>
      <c r="F38" s="482"/>
      <c r="G38" s="248"/>
    </row>
    <row r="39" spans="2:7" s="244" customFormat="1" ht="34.5" customHeight="1">
      <c r="B39" s="235" t="s">
        <v>343</v>
      </c>
      <c r="C39" s="32" t="s">
        <v>344</v>
      </c>
      <c r="D39" s="253" t="s">
        <v>690</v>
      </c>
      <c r="E39" s="456"/>
      <c r="F39" s="482"/>
      <c r="G39" s="248"/>
    </row>
    <row r="40" spans="2:7" s="244" customFormat="1" ht="34.5" customHeight="1">
      <c r="B40" s="235" t="s">
        <v>345</v>
      </c>
      <c r="C40" s="32" t="s">
        <v>346</v>
      </c>
      <c r="D40" s="253" t="s">
        <v>691</v>
      </c>
      <c r="E40" s="456"/>
      <c r="F40" s="482"/>
      <c r="G40" s="248"/>
    </row>
    <row r="41" spans="2:7" s="244" customFormat="1" ht="34.5" customHeight="1">
      <c r="B41" s="237">
        <v>5</v>
      </c>
      <c r="C41" s="31" t="s">
        <v>347</v>
      </c>
      <c r="D41" s="253" t="s">
        <v>692</v>
      </c>
      <c r="E41" s="456"/>
      <c r="F41" s="482"/>
      <c r="G41" s="248"/>
    </row>
    <row r="42" spans="2:7" s="244" customFormat="1" ht="34.5" customHeight="1">
      <c r="B42" s="235" t="s">
        <v>348</v>
      </c>
      <c r="C42" s="32" t="s">
        <v>349</v>
      </c>
      <c r="D42" s="253" t="s">
        <v>693</v>
      </c>
      <c r="E42" s="456"/>
      <c r="F42" s="482"/>
      <c r="G42" s="248"/>
    </row>
    <row r="43" spans="2:7" s="244" customFormat="1" ht="34.5" customHeight="1">
      <c r="B43" s="235" t="s">
        <v>350</v>
      </c>
      <c r="C43" s="32" t="s">
        <v>351</v>
      </c>
      <c r="D43" s="253" t="s">
        <v>694</v>
      </c>
      <c r="E43" s="456"/>
      <c r="F43" s="482"/>
      <c r="G43" s="248"/>
    </row>
    <row r="44" spans="2:7" s="244" customFormat="1" ht="34.5" customHeight="1">
      <c r="B44" s="235" t="s">
        <v>352</v>
      </c>
      <c r="C44" s="32" t="s">
        <v>353</v>
      </c>
      <c r="D44" s="253" t="s">
        <v>695</v>
      </c>
      <c r="E44" s="456"/>
      <c r="F44" s="482"/>
      <c r="G44" s="248"/>
    </row>
    <row r="45" spans="2:7" s="244" customFormat="1" ht="34.5" customHeight="1">
      <c r="B45" s="235" t="s">
        <v>629</v>
      </c>
      <c r="C45" s="32" t="s">
        <v>354</v>
      </c>
      <c r="D45" s="253" t="s">
        <v>696</v>
      </c>
      <c r="E45" s="456"/>
      <c r="F45" s="482"/>
      <c r="G45" s="248"/>
    </row>
    <row r="46" spans="2:7" s="244" customFormat="1" ht="34.5" customHeight="1">
      <c r="B46" s="235" t="s">
        <v>355</v>
      </c>
      <c r="C46" s="32" t="s">
        <v>356</v>
      </c>
      <c r="D46" s="253" t="s">
        <v>697</v>
      </c>
      <c r="E46" s="456"/>
      <c r="F46" s="482"/>
      <c r="G46" s="248"/>
    </row>
    <row r="47" spans="2:7" s="244" customFormat="1" ht="34.5" customHeight="1">
      <c r="B47" s="235" t="s">
        <v>357</v>
      </c>
      <c r="C47" s="32" t="s">
        <v>358</v>
      </c>
      <c r="D47" s="253" t="s">
        <v>698</v>
      </c>
      <c r="E47" s="456"/>
      <c r="F47" s="482"/>
      <c r="G47" s="248"/>
    </row>
    <row r="48" spans="2:7" s="244" customFormat="1" ht="34.5" customHeight="1">
      <c r="B48" s="235" t="s">
        <v>359</v>
      </c>
      <c r="C48" s="32" t="s">
        <v>360</v>
      </c>
      <c r="D48" s="253" t="s">
        <v>699</v>
      </c>
      <c r="E48" s="456"/>
      <c r="F48" s="482"/>
      <c r="G48" s="248"/>
    </row>
    <row r="49" spans="2:7" s="244" customFormat="1" ht="34.5" customHeight="1">
      <c r="B49" s="237">
        <v>288</v>
      </c>
      <c r="C49" s="31" t="s">
        <v>156</v>
      </c>
      <c r="D49" s="253" t="s">
        <v>700</v>
      </c>
      <c r="E49" s="456">
        <v>1858</v>
      </c>
      <c r="F49" s="482">
        <v>1858</v>
      </c>
      <c r="G49" s="248"/>
    </row>
    <row r="50" spans="2:7" s="244" customFormat="1" ht="34.5" customHeight="1">
      <c r="B50" s="237"/>
      <c r="C50" s="31" t="s">
        <v>361</v>
      </c>
      <c r="D50" s="253" t="s">
        <v>701</v>
      </c>
      <c r="E50" s="456">
        <f>E51+E58+E66+E67+E68+E69+E75+E76+E77</f>
        <v>106314</v>
      </c>
      <c r="F50" s="480">
        <f>F51+F58+F66+F67+F68+F69+F75+F76+F77</f>
        <v>123285</v>
      </c>
      <c r="G50" s="248"/>
    </row>
    <row r="51" spans="2:7" s="244" customFormat="1" ht="34.5" customHeight="1">
      <c r="B51" s="237" t="s">
        <v>157</v>
      </c>
      <c r="C51" s="31" t="s">
        <v>362</v>
      </c>
      <c r="D51" s="253" t="s">
        <v>702</v>
      </c>
      <c r="E51" s="456">
        <f>E52+E53+E54+E55+E56+E57</f>
        <v>16800</v>
      </c>
      <c r="F51" s="480">
        <f>F52+F53+F54+F55+F56+F57</f>
        <v>19839</v>
      </c>
      <c r="G51" s="248"/>
    </row>
    <row r="52" spans="2:7" s="244" customFormat="1" ht="34.5" customHeight="1">
      <c r="B52" s="235">
        <v>10</v>
      </c>
      <c r="C52" s="32" t="s">
        <v>363</v>
      </c>
      <c r="D52" s="253" t="s">
        <v>703</v>
      </c>
      <c r="E52" s="456">
        <v>13500</v>
      </c>
      <c r="F52" s="482">
        <v>14186</v>
      </c>
      <c r="G52" s="248"/>
    </row>
    <row r="53" spans="2:7" s="244" customFormat="1" ht="34.5" customHeight="1">
      <c r="B53" s="235">
        <v>11</v>
      </c>
      <c r="C53" s="32" t="s">
        <v>158</v>
      </c>
      <c r="D53" s="253" t="s">
        <v>704</v>
      </c>
      <c r="E53" s="456"/>
      <c r="F53" s="482"/>
      <c r="G53" s="248"/>
    </row>
    <row r="54" spans="2:7" s="244" customFormat="1" ht="34.5" customHeight="1">
      <c r="B54" s="235">
        <v>12</v>
      </c>
      <c r="C54" s="32" t="s">
        <v>159</v>
      </c>
      <c r="D54" s="253" t="s">
        <v>705</v>
      </c>
      <c r="E54" s="456"/>
      <c r="F54" s="482"/>
      <c r="G54" s="248"/>
    </row>
    <row r="55" spans="2:7" s="244" customFormat="1" ht="34.5" customHeight="1">
      <c r="B55" s="235">
        <v>13</v>
      </c>
      <c r="C55" s="32" t="s">
        <v>161</v>
      </c>
      <c r="D55" s="253" t="s">
        <v>706</v>
      </c>
      <c r="E55" s="456">
        <v>700</v>
      </c>
      <c r="F55" s="482">
        <v>700</v>
      </c>
      <c r="G55" s="248"/>
    </row>
    <row r="56" spans="2:7" s="244" customFormat="1" ht="34.5" customHeight="1">
      <c r="B56" s="235">
        <v>14</v>
      </c>
      <c r="C56" s="32" t="s">
        <v>364</v>
      </c>
      <c r="D56" s="253" t="s">
        <v>707</v>
      </c>
      <c r="E56" s="456">
        <v>2500</v>
      </c>
      <c r="F56" s="482">
        <v>4853</v>
      </c>
      <c r="G56" s="248"/>
    </row>
    <row r="57" spans="2:7" s="244" customFormat="1" ht="34.5" customHeight="1">
      <c r="B57" s="235">
        <v>15</v>
      </c>
      <c r="C57" s="30" t="s">
        <v>163</v>
      </c>
      <c r="D57" s="253" t="s">
        <v>708</v>
      </c>
      <c r="E57" s="456">
        <v>100</v>
      </c>
      <c r="F57" s="482">
        <v>100</v>
      </c>
      <c r="G57" s="248"/>
    </row>
    <row r="58" spans="2:7" s="244" customFormat="1" ht="34.5" customHeight="1">
      <c r="B58" s="237"/>
      <c r="C58" s="31" t="s">
        <v>365</v>
      </c>
      <c r="D58" s="253" t="s">
        <v>709</v>
      </c>
      <c r="E58" s="456">
        <f>E59+E60+E61+E62+E63+E64+E65</f>
        <v>63137</v>
      </c>
      <c r="F58" s="480">
        <f>F59+F60+F61+F62+F63+F64+F65</f>
        <v>63024</v>
      </c>
      <c r="G58" s="248"/>
    </row>
    <row r="59" spans="2:7" s="245" customFormat="1" ht="34.5" customHeight="1">
      <c r="B59" s="235" t="s">
        <v>366</v>
      </c>
      <c r="C59" s="32" t="s">
        <v>367</v>
      </c>
      <c r="D59" s="253" t="s">
        <v>710</v>
      </c>
      <c r="E59" s="456"/>
      <c r="F59" s="482"/>
      <c r="G59" s="249"/>
    </row>
    <row r="60" spans="2:7" s="245" customFormat="1" ht="34.5" customHeight="1">
      <c r="B60" s="235" t="s">
        <v>368</v>
      </c>
      <c r="C60" s="32" t="s">
        <v>369</v>
      </c>
      <c r="D60" s="253" t="s">
        <v>711</v>
      </c>
      <c r="E60" s="456"/>
      <c r="F60" s="482"/>
      <c r="G60" s="249"/>
    </row>
    <row r="61" spans="2:7" s="244" customFormat="1" ht="34.5" customHeight="1">
      <c r="B61" s="235" t="s">
        <v>370</v>
      </c>
      <c r="C61" s="32" t="s">
        <v>371</v>
      </c>
      <c r="D61" s="253" t="s">
        <v>712</v>
      </c>
      <c r="E61" s="456"/>
      <c r="F61" s="482"/>
      <c r="G61" s="248"/>
    </row>
    <row r="62" spans="2:7" s="245" customFormat="1" ht="34.5" customHeight="1">
      <c r="B62" s="235" t="s">
        <v>372</v>
      </c>
      <c r="C62" s="32" t="s">
        <v>373</v>
      </c>
      <c r="D62" s="253" t="s">
        <v>713</v>
      </c>
      <c r="E62" s="456"/>
      <c r="F62" s="482"/>
      <c r="G62" s="249"/>
    </row>
    <row r="63" spans="2:7" ht="34.5" customHeight="1">
      <c r="B63" s="235" t="s">
        <v>374</v>
      </c>
      <c r="C63" s="32" t="s">
        <v>375</v>
      </c>
      <c r="D63" s="253" t="s">
        <v>714</v>
      </c>
      <c r="E63" s="456">
        <v>63137</v>
      </c>
      <c r="F63" s="482">
        <v>63024</v>
      </c>
      <c r="G63" s="250"/>
    </row>
    <row r="64" spans="2:7" ht="34.5" customHeight="1">
      <c r="B64" s="235" t="s">
        <v>376</v>
      </c>
      <c r="C64" s="32" t="s">
        <v>377</v>
      </c>
      <c r="D64" s="253" t="s">
        <v>715</v>
      </c>
      <c r="E64" s="456"/>
      <c r="F64" s="482"/>
      <c r="G64" s="250"/>
    </row>
    <row r="65" spans="2:7" ht="34.5" customHeight="1">
      <c r="B65" s="235" t="s">
        <v>378</v>
      </c>
      <c r="C65" s="32" t="s">
        <v>379</v>
      </c>
      <c r="D65" s="253" t="s">
        <v>716</v>
      </c>
      <c r="E65" s="456"/>
      <c r="F65" s="482"/>
      <c r="G65" s="250"/>
    </row>
    <row r="66" spans="2:7" ht="34.5" customHeight="1">
      <c r="B66" s="237">
        <v>21</v>
      </c>
      <c r="C66" s="31" t="s">
        <v>380</v>
      </c>
      <c r="D66" s="253" t="s">
        <v>717</v>
      </c>
      <c r="E66" s="456"/>
      <c r="F66" s="482"/>
      <c r="G66" s="250"/>
    </row>
    <row r="67" spans="2:7" ht="34.5" customHeight="1">
      <c r="B67" s="237">
        <v>22</v>
      </c>
      <c r="C67" s="31" t="s">
        <v>381</v>
      </c>
      <c r="D67" s="253" t="s">
        <v>718</v>
      </c>
      <c r="E67" s="456">
        <v>6000</v>
      </c>
      <c r="F67" s="482">
        <v>20275</v>
      </c>
      <c r="G67" s="250"/>
    </row>
    <row r="68" spans="2:7" ht="34.5" customHeight="1">
      <c r="B68" s="237">
        <v>236</v>
      </c>
      <c r="C68" s="31" t="s">
        <v>382</v>
      </c>
      <c r="D68" s="253" t="s">
        <v>719</v>
      </c>
      <c r="E68" s="456"/>
      <c r="F68" s="482"/>
      <c r="G68" s="250"/>
    </row>
    <row r="69" spans="2:7" ht="34.5" customHeight="1">
      <c r="B69" s="237" t="s">
        <v>383</v>
      </c>
      <c r="C69" s="31" t="s">
        <v>384</v>
      </c>
      <c r="D69" s="253" t="s">
        <v>720</v>
      </c>
      <c r="E69" s="456"/>
      <c r="F69" s="482"/>
      <c r="G69" s="250"/>
    </row>
    <row r="70" spans="2:7" ht="34.5" customHeight="1">
      <c r="B70" s="235" t="s">
        <v>385</v>
      </c>
      <c r="C70" s="32" t="s">
        <v>386</v>
      </c>
      <c r="D70" s="253" t="s">
        <v>721</v>
      </c>
      <c r="E70" s="456"/>
      <c r="F70" s="482"/>
      <c r="G70" s="250"/>
    </row>
    <row r="71" spans="2:7" ht="34.5" customHeight="1">
      <c r="B71" s="235" t="s">
        <v>387</v>
      </c>
      <c r="C71" s="32" t="s">
        <v>388</v>
      </c>
      <c r="D71" s="253" t="s">
        <v>722</v>
      </c>
      <c r="E71" s="456"/>
      <c r="F71" s="482"/>
      <c r="G71" s="250"/>
    </row>
    <row r="72" spans="2:7" ht="34.5" customHeight="1">
      <c r="B72" s="235" t="s">
        <v>389</v>
      </c>
      <c r="C72" s="32" t="s">
        <v>390</v>
      </c>
      <c r="D72" s="253" t="s">
        <v>723</v>
      </c>
      <c r="E72" s="456"/>
      <c r="F72" s="482"/>
      <c r="G72" s="250"/>
    </row>
    <row r="73" spans="2:7" ht="34.5" customHeight="1">
      <c r="B73" s="235" t="s">
        <v>391</v>
      </c>
      <c r="C73" s="32" t="s">
        <v>392</v>
      </c>
      <c r="D73" s="253" t="s">
        <v>724</v>
      </c>
      <c r="E73" s="456"/>
      <c r="F73" s="482"/>
      <c r="G73" s="250"/>
    </row>
    <row r="74" spans="2:7" ht="34.5" customHeight="1">
      <c r="B74" s="235" t="s">
        <v>393</v>
      </c>
      <c r="C74" s="32" t="s">
        <v>394</v>
      </c>
      <c r="D74" s="253" t="s">
        <v>725</v>
      </c>
      <c r="E74" s="456"/>
      <c r="F74" s="482"/>
      <c r="G74" s="250"/>
    </row>
    <row r="75" spans="2:7" ht="34.5" customHeight="1">
      <c r="B75" s="237">
        <v>24</v>
      </c>
      <c r="C75" s="31" t="s">
        <v>395</v>
      </c>
      <c r="D75" s="253" t="s">
        <v>726</v>
      </c>
      <c r="E75" s="456">
        <v>19826</v>
      </c>
      <c r="F75" s="482">
        <v>19826</v>
      </c>
      <c r="G75" s="250"/>
    </row>
    <row r="76" spans="2:7" ht="34.5" customHeight="1">
      <c r="B76" s="237">
        <v>27</v>
      </c>
      <c r="C76" s="31" t="s">
        <v>396</v>
      </c>
      <c r="D76" s="253" t="s">
        <v>727</v>
      </c>
      <c r="E76" s="456"/>
      <c r="F76" s="482"/>
      <c r="G76" s="250"/>
    </row>
    <row r="77" spans="2:7" ht="34.5" customHeight="1">
      <c r="B77" s="237" t="s">
        <v>397</v>
      </c>
      <c r="C77" s="31" t="s">
        <v>398</v>
      </c>
      <c r="D77" s="253" t="s">
        <v>728</v>
      </c>
      <c r="E77" s="456">
        <v>551</v>
      </c>
      <c r="F77" s="482">
        <v>321</v>
      </c>
      <c r="G77" s="250"/>
    </row>
    <row r="78" spans="2:7" ht="34.5" customHeight="1">
      <c r="B78" s="237"/>
      <c r="C78" s="31" t="s">
        <v>399</v>
      </c>
      <c r="D78" s="253" t="s">
        <v>729</v>
      </c>
      <c r="E78" s="456">
        <f>E8+E9+E49+E50</f>
        <v>297755</v>
      </c>
      <c r="F78" s="480">
        <f>F8+F9+F49+F50</f>
        <v>320452</v>
      </c>
      <c r="G78" s="250"/>
    </row>
    <row r="79" spans="2:7" ht="34.5" customHeight="1">
      <c r="B79" s="237">
        <v>88</v>
      </c>
      <c r="C79" s="31" t="s">
        <v>167</v>
      </c>
      <c r="D79" s="253" t="s">
        <v>730</v>
      </c>
      <c r="E79" s="456">
        <v>163167</v>
      </c>
      <c r="F79" s="482">
        <v>127625</v>
      </c>
      <c r="G79" s="250"/>
    </row>
    <row r="80" spans="2:7" ht="34.5" customHeight="1">
      <c r="B80" s="237"/>
      <c r="C80" s="31" t="s">
        <v>45</v>
      </c>
      <c r="D80" s="254"/>
      <c r="E80" s="459"/>
      <c r="F80" s="482"/>
      <c r="G80" s="250"/>
    </row>
    <row r="81" spans="2:7" ht="34.5" customHeight="1">
      <c r="B81" s="237"/>
      <c r="C81" s="31" t="s">
        <v>400</v>
      </c>
      <c r="D81" s="253" t="s">
        <v>401</v>
      </c>
      <c r="E81" s="459">
        <f>E82+E91-E92+E93+E94+E95-E96+E97+E100-E101</f>
        <v>235802</v>
      </c>
      <c r="F81" s="483">
        <f>F82+F91-F92+F93+F94+F95-F96+F97+F100-F101</f>
        <v>235802</v>
      </c>
      <c r="G81" s="250"/>
    </row>
    <row r="82" spans="2:7" ht="34.5" customHeight="1">
      <c r="B82" s="237">
        <v>30</v>
      </c>
      <c r="C82" s="31" t="s">
        <v>402</v>
      </c>
      <c r="D82" s="253" t="s">
        <v>403</v>
      </c>
      <c r="E82" s="459">
        <f>E83+E84+E85+E86+E87+E88+E89+E90</f>
        <v>227796</v>
      </c>
      <c r="F82" s="483">
        <f>F83+F84+F85+F86+F87+F88+F89+F90</f>
        <v>233882</v>
      </c>
      <c r="G82" s="250"/>
    </row>
    <row r="83" spans="2:7" ht="34.5" customHeight="1">
      <c r="B83" s="235">
        <v>300</v>
      </c>
      <c r="C83" s="32" t="s">
        <v>168</v>
      </c>
      <c r="D83" s="253" t="s">
        <v>404</v>
      </c>
      <c r="E83" s="459"/>
      <c r="F83" s="482"/>
      <c r="G83" s="250"/>
    </row>
    <row r="84" spans="2:7" ht="34.5" customHeight="1">
      <c r="B84" s="235">
        <v>301</v>
      </c>
      <c r="C84" s="32" t="s">
        <v>405</v>
      </c>
      <c r="D84" s="253" t="s">
        <v>406</v>
      </c>
      <c r="E84" s="459"/>
      <c r="F84" s="482"/>
      <c r="G84" s="250"/>
    </row>
    <row r="85" spans="2:7" ht="34.5" customHeight="1">
      <c r="B85" s="235">
        <v>302</v>
      </c>
      <c r="C85" s="32" t="s">
        <v>169</v>
      </c>
      <c r="D85" s="253" t="s">
        <v>407</v>
      </c>
      <c r="E85" s="459"/>
      <c r="F85" s="482"/>
      <c r="G85" s="250"/>
    </row>
    <row r="86" spans="2:7" ht="34.5" customHeight="1">
      <c r="B86" s="235">
        <v>303</v>
      </c>
      <c r="C86" s="32" t="s">
        <v>170</v>
      </c>
      <c r="D86" s="253" t="s">
        <v>408</v>
      </c>
      <c r="E86" s="459">
        <v>225666</v>
      </c>
      <c r="F86" s="482">
        <v>231752</v>
      </c>
      <c r="G86" s="250"/>
    </row>
    <row r="87" spans="2:7" ht="34.5" customHeight="1">
      <c r="B87" s="235">
        <v>304</v>
      </c>
      <c r="C87" s="32" t="s">
        <v>171</v>
      </c>
      <c r="D87" s="253" t="s">
        <v>409</v>
      </c>
      <c r="E87" s="459"/>
      <c r="F87" s="482"/>
      <c r="G87" s="250"/>
    </row>
    <row r="88" spans="2:7" ht="34.5" customHeight="1">
      <c r="B88" s="235">
        <v>305</v>
      </c>
      <c r="C88" s="32" t="s">
        <v>172</v>
      </c>
      <c r="D88" s="253" t="s">
        <v>410</v>
      </c>
      <c r="E88" s="459"/>
      <c r="F88" s="482"/>
      <c r="G88" s="250"/>
    </row>
    <row r="89" spans="2:7" ht="34.5" customHeight="1">
      <c r="B89" s="235">
        <v>306</v>
      </c>
      <c r="C89" s="32" t="s">
        <v>173</v>
      </c>
      <c r="D89" s="253" t="s">
        <v>411</v>
      </c>
      <c r="E89" s="459"/>
      <c r="F89" s="482"/>
      <c r="G89" s="250"/>
    </row>
    <row r="90" spans="2:7" ht="34.5" customHeight="1">
      <c r="B90" s="235">
        <v>309</v>
      </c>
      <c r="C90" s="32" t="s">
        <v>174</v>
      </c>
      <c r="D90" s="253" t="s">
        <v>412</v>
      </c>
      <c r="E90" s="459">
        <v>2130</v>
      </c>
      <c r="F90" s="482">
        <v>2130</v>
      </c>
      <c r="G90" s="250"/>
    </row>
    <row r="91" spans="2:7" ht="34.5" customHeight="1">
      <c r="B91" s="237">
        <v>31</v>
      </c>
      <c r="C91" s="31" t="s">
        <v>413</v>
      </c>
      <c r="D91" s="253" t="s">
        <v>414</v>
      </c>
      <c r="E91" s="459"/>
      <c r="F91" s="482"/>
      <c r="G91" s="250"/>
    </row>
    <row r="92" spans="2:7" ht="34.5" customHeight="1">
      <c r="B92" s="237" t="s">
        <v>415</v>
      </c>
      <c r="C92" s="31" t="s">
        <v>416</v>
      </c>
      <c r="D92" s="253" t="s">
        <v>417</v>
      </c>
      <c r="E92" s="459"/>
      <c r="F92" s="482"/>
      <c r="G92" s="250"/>
    </row>
    <row r="93" spans="2:7" ht="34.5" customHeight="1">
      <c r="B93" s="237">
        <v>32</v>
      </c>
      <c r="C93" s="31" t="s">
        <v>175</v>
      </c>
      <c r="D93" s="253" t="s">
        <v>418</v>
      </c>
      <c r="E93" s="459"/>
      <c r="F93" s="482"/>
      <c r="G93" s="250"/>
    </row>
    <row r="94" spans="2:7" ht="57.75" customHeight="1">
      <c r="B94" s="237">
        <v>330</v>
      </c>
      <c r="C94" s="31" t="s">
        <v>419</v>
      </c>
      <c r="D94" s="253" t="s">
        <v>420</v>
      </c>
      <c r="E94" s="459"/>
      <c r="F94" s="482"/>
      <c r="G94" s="250"/>
    </row>
    <row r="95" spans="2:7" ht="63" customHeight="1">
      <c r="B95" s="237" t="s">
        <v>176</v>
      </c>
      <c r="C95" s="31" t="s">
        <v>421</v>
      </c>
      <c r="D95" s="253" t="s">
        <v>422</v>
      </c>
      <c r="E95" s="459"/>
      <c r="F95" s="482"/>
      <c r="G95" s="250"/>
    </row>
    <row r="96" spans="2:7" ht="62.25" customHeight="1">
      <c r="B96" s="237" t="s">
        <v>176</v>
      </c>
      <c r="C96" s="31" t="s">
        <v>423</v>
      </c>
      <c r="D96" s="253" t="s">
        <v>424</v>
      </c>
      <c r="E96" s="459"/>
      <c r="F96" s="482"/>
      <c r="G96" s="250"/>
    </row>
    <row r="97" spans="2:7" ht="34.5" customHeight="1">
      <c r="B97" s="237">
        <v>34</v>
      </c>
      <c r="C97" s="31" t="s">
        <v>425</v>
      </c>
      <c r="D97" s="253" t="s">
        <v>426</v>
      </c>
      <c r="E97" s="459">
        <f>E98+E99</f>
        <v>76019</v>
      </c>
      <c r="F97" s="483">
        <f>F98+F99</f>
        <v>1920</v>
      </c>
      <c r="G97" s="250"/>
    </row>
    <row r="98" spans="2:7" ht="34.5" customHeight="1">
      <c r="B98" s="235">
        <v>340</v>
      </c>
      <c r="C98" s="32" t="s">
        <v>427</v>
      </c>
      <c r="D98" s="253" t="s">
        <v>428</v>
      </c>
      <c r="E98" s="459">
        <v>74099</v>
      </c>
      <c r="F98" s="482">
        <v>0</v>
      </c>
      <c r="G98" s="250"/>
    </row>
    <row r="99" spans="2:7" ht="34.5" customHeight="1">
      <c r="B99" s="235">
        <v>341</v>
      </c>
      <c r="C99" s="32" t="s">
        <v>429</v>
      </c>
      <c r="D99" s="253" t="s">
        <v>430</v>
      </c>
      <c r="E99" s="459">
        <v>1920</v>
      </c>
      <c r="F99" s="482">
        <v>1920</v>
      </c>
      <c r="G99" s="250"/>
    </row>
    <row r="100" spans="2:7" ht="34.5" customHeight="1">
      <c r="B100" s="237"/>
      <c r="C100" s="31" t="s">
        <v>431</v>
      </c>
      <c r="D100" s="253" t="s">
        <v>432</v>
      </c>
      <c r="E100" s="459"/>
      <c r="F100" s="482"/>
      <c r="G100" s="250"/>
    </row>
    <row r="101" spans="2:7" ht="34.5" customHeight="1">
      <c r="B101" s="237">
        <v>35</v>
      </c>
      <c r="C101" s="31" t="s">
        <v>433</v>
      </c>
      <c r="D101" s="253" t="s">
        <v>434</v>
      </c>
      <c r="E101" s="459">
        <f>E102+E103</f>
        <v>68013</v>
      </c>
      <c r="F101" s="483">
        <f>F102+F103</f>
        <v>0</v>
      </c>
      <c r="G101" s="250"/>
    </row>
    <row r="102" spans="2:7" ht="34.5" customHeight="1">
      <c r="B102" s="235">
        <v>350</v>
      </c>
      <c r="C102" s="32" t="s">
        <v>435</v>
      </c>
      <c r="D102" s="253" t="s">
        <v>436</v>
      </c>
      <c r="E102" s="459">
        <v>68013</v>
      </c>
      <c r="F102" s="482">
        <v>0</v>
      </c>
      <c r="G102" s="250"/>
    </row>
    <row r="103" spans="2:7" ht="34.5" customHeight="1">
      <c r="B103" s="235">
        <v>351</v>
      </c>
      <c r="C103" s="32" t="s">
        <v>437</v>
      </c>
      <c r="D103" s="253" t="s">
        <v>438</v>
      </c>
      <c r="E103" s="459"/>
      <c r="F103" s="482"/>
      <c r="G103" s="250"/>
    </row>
    <row r="104" spans="2:7" ht="34.5" customHeight="1">
      <c r="B104" s="237"/>
      <c r="C104" s="31" t="s">
        <v>439</v>
      </c>
      <c r="D104" s="253" t="s">
        <v>440</v>
      </c>
      <c r="E104" s="459">
        <f>E105+E112</f>
        <v>19859</v>
      </c>
      <c r="F104" s="483">
        <f>F105+F112</f>
        <v>19859</v>
      </c>
      <c r="G104" s="250"/>
    </row>
    <row r="105" spans="2:7" ht="34.5" customHeight="1">
      <c r="B105" s="237">
        <v>40</v>
      </c>
      <c r="C105" s="31" t="s">
        <v>441</v>
      </c>
      <c r="D105" s="253" t="s">
        <v>442</v>
      </c>
      <c r="E105" s="459">
        <f>E106+E107+E108+E109+E110+E111</f>
        <v>19500</v>
      </c>
      <c r="F105" s="483">
        <f>F106+F107+F108+F109+F110+F111</f>
        <v>19500</v>
      </c>
      <c r="G105" s="250"/>
    </row>
    <row r="106" spans="2:7" ht="34.5" customHeight="1">
      <c r="B106" s="235">
        <v>400</v>
      </c>
      <c r="C106" s="32" t="s">
        <v>177</v>
      </c>
      <c r="D106" s="253" t="s">
        <v>443</v>
      </c>
      <c r="E106" s="459"/>
      <c r="F106" s="482"/>
      <c r="G106" s="250"/>
    </row>
    <row r="107" spans="2:7" ht="34.5" customHeight="1">
      <c r="B107" s="235">
        <v>401</v>
      </c>
      <c r="C107" s="32" t="s">
        <v>444</v>
      </c>
      <c r="D107" s="253" t="s">
        <v>445</v>
      </c>
      <c r="E107" s="459"/>
      <c r="F107" s="482"/>
      <c r="G107" s="250"/>
    </row>
    <row r="108" spans="2:7" ht="34.5" customHeight="1">
      <c r="B108" s="235">
        <v>403</v>
      </c>
      <c r="C108" s="32" t="s">
        <v>178</v>
      </c>
      <c r="D108" s="253" t="s">
        <v>446</v>
      </c>
      <c r="E108" s="459"/>
      <c r="F108" s="482"/>
      <c r="G108" s="250"/>
    </row>
    <row r="109" spans="2:7" ht="34.5" customHeight="1">
      <c r="B109" s="235">
        <v>404</v>
      </c>
      <c r="C109" s="32" t="s">
        <v>179</v>
      </c>
      <c r="D109" s="253" t="s">
        <v>447</v>
      </c>
      <c r="E109" s="459">
        <v>10500</v>
      </c>
      <c r="F109" s="482">
        <v>10500</v>
      </c>
      <c r="G109" s="250"/>
    </row>
    <row r="110" spans="2:7" ht="34.5" customHeight="1">
      <c r="B110" s="235">
        <v>405</v>
      </c>
      <c r="C110" s="32" t="s">
        <v>448</v>
      </c>
      <c r="D110" s="253" t="s">
        <v>449</v>
      </c>
      <c r="E110" s="459">
        <v>1000</v>
      </c>
      <c r="F110" s="482">
        <v>1000</v>
      </c>
      <c r="G110" s="250"/>
    </row>
    <row r="111" spans="2:7" ht="34.5" customHeight="1">
      <c r="B111" s="235" t="s">
        <v>180</v>
      </c>
      <c r="C111" s="32" t="s">
        <v>181</v>
      </c>
      <c r="D111" s="253" t="s">
        <v>450</v>
      </c>
      <c r="E111" s="459">
        <v>8000</v>
      </c>
      <c r="F111" s="482">
        <v>8000</v>
      </c>
      <c r="G111" s="250"/>
    </row>
    <row r="112" spans="2:7" ht="34.5" customHeight="1">
      <c r="B112" s="237">
        <v>41</v>
      </c>
      <c r="C112" s="31" t="s">
        <v>451</v>
      </c>
      <c r="D112" s="253" t="s">
        <v>452</v>
      </c>
      <c r="E112" s="459">
        <f>E113+E115+E116+E117+E118+E119+E120</f>
        <v>359</v>
      </c>
      <c r="F112" s="483">
        <f>F113+F115+F116+F117+F118+F119+F120</f>
        <v>359</v>
      </c>
      <c r="G112" s="250"/>
    </row>
    <row r="113" spans="2:7" ht="34.5" customHeight="1">
      <c r="B113" s="235">
        <v>410</v>
      </c>
      <c r="C113" s="32" t="s">
        <v>182</v>
      </c>
      <c r="D113" s="253" t="s">
        <v>453</v>
      </c>
      <c r="E113" s="459"/>
      <c r="F113" s="482"/>
      <c r="G113" s="250"/>
    </row>
    <row r="114" spans="2:7" ht="34.5" customHeight="1">
      <c r="B114" s="235">
        <v>411</v>
      </c>
      <c r="C114" s="32" t="s">
        <v>183</v>
      </c>
      <c r="D114" s="253" t="s">
        <v>454</v>
      </c>
      <c r="E114" s="459"/>
      <c r="F114" s="482"/>
      <c r="G114" s="250"/>
    </row>
    <row r="115" spans="2:7" ht="34.5" customHeight="1">
      <c r="B115" s="235">
        <v>412</v>
      </c>
      <c r="C115" s="32" t="s">
        <v>455</v>
      </c>
      <c r="D115" s="253" t="s">
        <v>456</v>
      </c>
      <c r="E115" s="459"/>
      <c r="F115" s="482"/>
      <c r="G115" s="250"/>
    </row>
    <row r="116" spans="2:7" ht="34.5" customHeight="1">
      <c r="B116" s="235">
        <v>413</v>
      </c>
      <c r="C116" s="32" t="s">
        <v>457</v>
      </c>
      <c r="D116" s="253" t="s">
        <v>458</v>
      </c>
      <c r="E116" s="459"/>
      <c r="F116" s="482"/>
      <c r="G116" s="250"/>
    </row>
    <row r="117" spans="2:7" ht="34.5" customHeight="1">
      <c r="B117" s="235">
        <v>414</v>
      </c>
      <c r="C117" s="32" t="s">
        <v>459</v>
      </c>
      <c r="D117" s="253" t="s">
        <v>460</v>
      </c>
      <c r="E117" s="459">
        <v>359</v>
      </c>
      <c r="F117" s="482">
        <v>359</v>
      </c>
      <c r="G117" s="250"/>
    </row>
    <row r="118" spans="2:7" ht="34.5" customHeight="1">
      <c r="B118" s="235">
        <v>415</v>
      </c>
      <c r="C118" s="32" t="s">
        <v>461</v>
      </c>
      <c r="D118" s="253" t="s">
        <v>462</v>
      </c>
      <c r="E118" s="459"/>
      <c r="F118" s="482"/>
      <c r="G118" s="250"/>
    </row>
    <row r="119" spans="2:7" ht="34.5" customHeight="1">
      <c r="B119" s="235">
        <v>416</v>
      </c>
      <c r="C119" s="32" t="s">
        <v>463</v>
      </c>
      <c r="D119" s="253" t="s">
        <v>464</v>
      </c>
      <c r="E119" s="459"/>
      <c r="F119" s="482"/>
      <c r="G119" s="250"/>
    </row>
    <row r="120" spans="2:7" ht="34.5" customHeight="1">
      <c r="B120" s="235">
        <v>419</v>
      </c>
      <c r="C120" s="32" t="s">
        <v>465</v>
      </c>
      <c r="D120" s="253" t="s">
        <v>466</v>
      </c>
      <c r="E120" s="459"/>
      <c r="F120" s="482"/>
      <c r="G120" s="250"/>
    </row>
    <row r="121" spans="2:7" ht="34.5" customHeight="1">
      <c r="B121" s="237">
        <v>498</v>
      </c>
      <c r="C121" s="31" t="s">
        <v>467</v>
      </c>
      <c r="D121" s="253" t="s">
        <v>468</v>
      </c>
      <c r="E121" s="459"/>
      <c r="F121" s="482"/>
      <c r="G121" s="250"/>
    </row>
    <row r="122" spans="2:7" ht="34.5" customHeight="1">
      <c r="B122" s="237" t="s">
        <v>469</v>
      </c>
      <c r="C122" s="31" t="s">
        <v>470</v>
      </c>
      <c r="D122" s="253" t="s">
        <v>471</v>
      </c>
      <c r="E122" s="459">
        <f>E123+E130+E131+E139+E140+E141+E142</f>
        <v>42094</v>
      </c>
      <c r="F122" s="483">
        <f>F123+F130+F131+F139+F140+F141+F142</f>
        <v>64791</v>
      </c>
      <c r="G122" s="250"/>
    </row>
    <row r="123" spans="2:7" ht="34.5" customHeight="1">
      <c r="B123" s="237">
        <v>42</v>
      </c>
      <c r="C123" s="31" t="s">
        <v>472</v>
      </c>
      <c r="D123" s="253" t="s">
        <v>473</v>
      </c>
      <c r="E123" s="459">
        <f>E124+E125+E126+E128+E127+E129</f>
        <v>0</v>
      </c>
      <c r="F123" s="483">
        <f>F124+F125+F126+F128+F127+F129</f>
        <v>0</v>
      </c>
      <c r="G123" s="250"/>
    </row>
    <row r="124" spans="2:7" ht="34.5" customHeight="1">
      <c r="B124" s="235">
        <v>420</v>
      </c>
      <c r="C124" s="32" t="s">
        <v>474</v>
      </c>
      <c r="D124" s="253" t="s">
        <v>475</v>
      </c>
      <c r="E124" s="459"/>
      <c r="F124" s="482"/>
      <c r="G124" s="250"/>
    </row>
    <row r="125" spans="2:7" ht="34.5" customHeight="1">
      <c r="B125" s="235">
        <v>421</v>
      </c>
      <c r="C125" s="32" t="s">
        <v>476</v>
      </c>
      <c r="D125" s="253" t="s">
        <v>477</v>
      </c>
      <c r="E125" s="459"/>
      <c r="F125" s="482"/>
      <c r="G125" s="250"/>
    </row>
    <row r="126" spans="2:7" ht="34.5" customHeight="1">
      <c r="B126" s="235">
        <v>422</v>
      </c>
      <c r="C126" s="32" t="s">
        <v>390</v>
      </c>
      <c r="D126" s="253" t="s">
        <v>478</v>
      </c>
      <c r="E126" s="459"/>
      <c r="F126" s="482"/>
      <c r="G126" s="251"/>
    </row>
    <row r="127" spans="2:6" ht="34.5" customHeight="1">
      <c r="B127" s="235">
        <v>423</v>
      </c>
      <c r="C127" s="32" t="s">
        <v>392</v>
      </c>
      <c r="D127" s="253" t="s">
        <v>479</v>
      </c>
      <c r="E127" s="459"/>
      <c r="F127" s="482"/>
    </row>
    <row r="128" spans="2:6" ht="34.5" customHeight="1">
      <c r="B128" s="235">
        <v>427</v>
      </c>
      <c r="C128" s="32" t="s">
        <v>480</v>
      </c>
      <c r="D128" s="253" t="s">
        <v>481</v>
      </c>
      <c r="E128" s="459"/>
      <c r="F128" s="482"/>
    </row>
    <row r="129" spans="2:6" ht="34.5" customHeight="1">
      <c r="B129" s="235" t="s">
        <v>482</v>
      </c>
      <c r="C129" s="32" t="s">
        <v>483</v>
      </c>
      <c r="D129" s="253" t="s">
        <v>484</v>
      </c>
      <c r="E129" s="459">
        <v>0</v>
      </c>
      <c r="F129" s="482"/>
    </row>
    <row r="130" spans="2:6" ht="34.5" customHeight="1">
      <c r="B130" s="237">
        <v>430</v>
      </c>
      <c r="C130" s="31" t="s">
        <v>485</v>
      </c>
      <c r="D130" s="253" t="s">
        <v>486</v>
      </c>
      <c r="E130" s="459">
        <v>2300</v>
      </c>
      <c r="F130" s="482">
        <v>3930</v>
      </c>
    </row>
    <row r="131" spans="2:6" ht="34.5" customHeight="1">
      <c r="B131" s="237" t="s">
        <v>487</v>
      </c>
      <c r="C131" s="31" t="s">
        <v>488</v>
      </c>
      <c r="D131" s="253" t="s">
        <v>489</v>
      </c>
      <c r="E131" s="459">
        <f>E132+E133+E134+E135+E136+E137+E138</f>
        <v>18000</v>
      </c>
      <c r="F131" s="483">
        <f>F132+F133+F134+F135+F136+F137+F138</f>
        <v>11756</v>
      </c>
    </row>
    <row r="132" spans="2:6" ht="34.5" customHeight="1">
      <c r="B132" s="235">
        <v>431</v>
      </c>
      <c r="C132" s="32" t="s">
        <v>490</v>
      </c>
      <c r="D132" s="253" t="s">
        <v>491</v>
      </c>
      <c r="E132" s="459"/>
      <c r="F132" s="482"/>
    </row>
    <row r="133" spans="2:6" ht="34.5" customHeight="1">
      <c r="B133" s="235">
        <v>432</v>
      </c>
      <c r="C133" s="32" t="s">
        <v>492</v>
      </c>
      <c r="D133" s="253" t="s">
        <v>493</v>
      </c>
      <c r="E133" s="459"/>
      <c r="F133" s="482"/>
    </row>
    <row r="134" spans="2:6" ht="34.5" customHeight="1">
      <c r="B134" s="235">
        <v>433</v>
      </c>
      <c r="C134" s="32" t="s">
        <v>494</v>
      </c>
      <c r="D134" s="253" t="s">
        <v>495</v>
      </c>
      <c r="E134" s="459"/>
      <c r="F134" s="482"/>
    </row>
    <row r="135" spans="2:6" ht="34.5" customHeight="1">
      <c r="B135" s="235">
        <v>434</v>
      </c>
      <c r="C135" s="32" t="s">
        <v>496</v>
      </c>
      <c r="D135" s="253" t="s">
        <v>497</v>
      </c>
      <c r="E135" s="459"/>
      <c r="F135" s="482"/>
    </row>
    <row r="136" spans="2:6" ht="34.5" customHeight="1">
      <c r="B136" s="235">
        <v>435</v>
      </c>
      <c r="C136" s="32" t="s">
        <v>498</v>
      </c>
      <c r="D136" s="253" t="s">
        <v>499</v>
      </c>
      <c r="E136" s="459">
        <v>18000</v>
      </c>
      <c r="F136" s="482">
        <v>11756</v>
      </c>
    </row>
    <row r="137" spans="2:6" ht="34.5" customHeight="1">
      <c r="B137" s="235">
        <v>436</v>
      </c>
      <c r="C137" s="32" t="s">
        <v>500</v>
      </c>
      <c r="D137" s="253" t="s">
        <v>501</v>
      </c>
      <c r="E137" s="459"/>
      <c r="F137" s="482"/>
    </row>
    <row r="138" spans="2:6" ht="34.5" customHeight="1">
      <c r="B138" s="235">
        <v>439</v>
      </c>
      <c r="C138" s="32" t="s">
        <v>502</v>
      </c>
      <c r="D138" s="253" t="s">
        <v>503</v>
      </c>
      <c r="E138" s="459"/>
      <c r="F138" s="482"/>
    </row>
    <row r="139" spans="2:6" ht="34.5" customHeight="1">
      <c r="B139" s="237" t="s">
        <v>504</v>
      </c>
      <c r="C139" s="31" t="s">
        <v>505</v>
      </c>
      <c r="D139" s="253" t="s">
        <v>506</v>
      </c>
      <c r="E139" s="459">
        <v>17642</v>
      </c>
      <c r="F139" s="482">
        <v>45935</v>
      </c>
    </row>
    <row r="140" spans="2:6" ht="34.5" customHeight="1">
      <c r="B140" s="237">
        <v>47</v>
      </c>
      <c r="C140" s="31" t="s">
        <v>507</v>
      </c>
      <c r="D140" s="253" t="s">
        <v>508</v>
      </c>
      <c r="E140" s="459">
        <v>800</v>
      </c>
      <c r="F140" s="482"/>
    </row>
    <row r="141" spans="2:6" ht="34.5" customHeight="1">
      <c r="B141" s="237">
        <v>48</v>
      </c>
      <c r="C141" s="31" t="s">
        <v>509</v>
      </c>
      <c r="D141" s="253" t="s">
        <v>510</v>
      </c>
      <c r="E141" s="459">
        <v>3272</v>
      </c>
      <c r="F141" s="482">
        <v>3170</v>
      </c>
    </row>
    <row r="142" spans="2:6" ht="34.5" customHeight="1">
      <c r="B142" s="237" t="s">
        <v>184</v>
      </c>
      <c r="C142" s="31" t="s">
        <v>511</v>
      </c>
      <c r="D142" s="253" t="s">
        <v>512</v>
      </c>
      <c r="E142" s="459">
        <v>80</v>
      </c>
      <c r="F142" s="482"/>
    </row>
    <row r="143" spans="2:6" ht="53.25" customHeight="1">
      <c r="B143" s="237"/>
      <c r="C143" s="31" t="s">
        <v>513</v>
      </c>
      <c r="D143" s="253" t="s">
        <v>514</v>
      </c>
      <c r="E143" s="459"/>
      <c r="F143" s="482"/>
    </row>
    <row r="144" spans="2:6" ht="34.5" customHeight="1">
      <c r="B144" s="237"/>
      <c r="C144" s="31" t="s">
        <v>515</v>
      </c>
      <c r="D144" s="253" t="s">
        <v>516</v>
      </c>
      <c r="E144" s="459">
        <f>E122+E104+E121+E81-E143</f>
        <v>297755</v>
      </c>
      <c r="F144" s="483">
        <f>F122+F104+F121+F81-F143</f>
        <v>320452</v>
      </c>
    </row>
    <row r="145" spans="2:6" ht="34.5" customHeight="1" thickBot="1">
      <c r="B145" s="238">
        <v>89</v>
      </c>
      <c r="C145" s="239" t="s">
        <v>517</v>
      </c>
      <c r="D145" s="255" t="s">
        <v>518</v>
      </c>
      <c r="E145" s="462">
        <v>163167</v>
      </c>
      <c r="F145" s="484">
        <v>127625</v>
      </c>
    </row>
    <row r="147" spans="2:4" ht="15.75">
      <c r="B147" s="1"/>
      <c r="C147" s="1"/>
      <c r="D147" s="1"/>
    </row>
    <row r="148" spans="2:4" ht="18.75">
      <c r="B148" s="1"/>
      <c r="C148" s="1"/>
      <c r="D148" s="246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X29"/>
  <sheetViews>
    <sheetView showGridLines="0" zoomScalePageLayoutView="0" workbookViewId="0" topLeftCell="A1">
      <selection activeCell="X22" sqref="X22:X28"/>
    </sheetView>
  </sheetViews>
  <sheetFormatPr defaultColWidth="9.140625" defaultRowHeight="12.75"/>
  <cols>
    <col min="3" max="3" width="15.28125" style="0" customWidth="1"/>
    <col min="4" max="8" width="10.421875" style="0" customWidth="1"/>
  </cols>
  <sheetData>
    <row r="1" ht="12.75">
      <c r="X1" s="126" t="s">
        <v>764</v>
      </c>
    </row>
    <row r="2" spans="2:24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4" ht="18.75">
      <c r="B3" s="953" t="s">
        <v>529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</row>
    <row r="4" ht="13.5" thickBot="1"/>
    <row r="5" spans="2:24" ht="12.75">
      <c r="B5" s="954" t="s">
        <v>2</v>
      </c>
      <c r="C5" s="956" t="s">
        <v>530</v>
      </c>
      <c r="D5" s="956" t="s">
        <v>531</v>
      </c>
      <c r="E5" s="956" t="s">
        <v>740</v>
      </c>
      <c r="F5" s="956" t="s">
        <v>532</v>
      </c>
      <c r="G5" s="956" t="s">
        <v>533</v>
      </c>
      <c r="H5" s="956" t="s">
        <v>534</v>
      </c>
      <c r="I5" s="961" t="s">
        <v>3</v>
      </c>
      <c r="J5" s="962"/>
      <c r="K5" s="959" t="s">
        <v>6</v>
      </c>
      <c r="L5" s="960"/>
      <c r="M5" s="961" t="s">
        <v>8</v>
      </c>
      <c r="N5" s="962"/>
      <c r="O5" s="961" t="s">
        <v>11</v>
      </c>
      <c r="P5" s="962"/>
      <c r="Q5" s="949" t="s">
        <v>14</v>
      </c>
      <c r="R5" s="950"/>
      <c r="S5" s="949" t="s">
        <v>16</v>
      </c>
      <c r="T5" s="950"/>
      <c r="U5" s="949" t="s">
        <v>18</v>
      </c>
      <c r="V5" s="950"/>
      <c r="W5" s="949" t="s">
        <v>21</v>
      </c>
      <c r="X5" s="958"/>
    </row>
    <row r="6" spans="2:24" ht="39" thickBot="1">
      <c r="B6" s="955"/>
      <c r="C6" s="957"/>
      <c r="D6" s="957"/>
      <c r="E6" s="957"/>
      <c r="F6" s="957" t="s">
        <v>532</v>
      </c>
      <c r="G6" s="957" t="s">
        <v>533</v>
      </c>
      <c r="H6" s="957" t="s">
        <v>534</v>
      </c>
      <c r="I6" s="472" t="s">
        <v>812</v>
      </c>
      <c r="J6" s="472" t="s">
        <v>813</v>
      </c>
      <c r="K6" s="472" t="s">
        <v>812</v>
      </c>
      <c r="L6" s="472" t="s">
        <v>813</v>
      </c>
      <c r="M6" s="472" t="s">
        <v>812</v>
      </c>
      <c r="N6" s="472" t="s">
        <v>813</v>
      </c>
      <c r="O6" s="472" t="s">
        <v>812</v>
      </c>
      <c r="P6" s="472" t="s">
        <v>813</v>
      </c>
      <c r="Q6" s="472" t="s">
        <v>812</v>
      </c>
      <c r="R6" s="472" t="s">
        <v>813</v>
      </c>
      <c r="S6" s="472" t="s">
        <v>812</v>
      </c>
      <c r="T6" s="472" t="s">
        <v>813</v>
      </c>
      <c r="U6" s="472" t="s">
        <v>812</v>
      </c>
      <c r="V6" s="472" t="s">
        <v>813</v>
      </c>
      <c r="W6" s="472" t="s">
        <v>812</v>
      </c>
      <c r="X6" s="473" t="s">
        <v>813</v>
      </c>
    </row>
    <row r="7" spans="2:24" ht="15" customHeight="1">
      <c r="B7" s="361">
        <v>1</v>
      </c>
      <c r="C7" s="470" t="s">
        <v>797</v>
      </c>
      <c r="D7" s="364">
        <v>7</v>
      </c>
      <c r="E7" s="364">
        <v>7</v>
      </c>
      <c r="F7" s="364">
        <v>7</v>
      </c>
      <c r="G7" s="364">
        <v>6</v>
      </c>
      <c r="H7" s="364">
        <v>1</v>
      </c>
      <c r="I7" s="364">
        <v>1</v>
      </c>
      <c r="J7" s="364">
        <v>2</v>
      </c>
      <c r="K7" s="364">
        <v>3</v>
      </c>
      <c r="L7" s="364">
        <v>3</v>
      </c>
      <c r="M7" s="364">
        <v>0</v>
      </c>
      <c r="N7" s="364">
        <v>0</v>
      </c>
      <c r="O7" s="364">
        <v>1</v>
      </c>
      <c r="P7" s="364">
        <v>1</v>
      </c>
      <c r="Q7" s="364">
        <v>0</v>
      </c>
      <c r="R7" s="364">
        <v>0</v>
      </c>
      <c r="S7" s="364">
        <v>1</v>
      </c>
      <c r="T7" s="364">
        <v>1</v>
      </c>
      <c r="U7" s="364">
        <v>1</v>
      </c>
      <c r="V7" s="364">
        <v>1</v>
      </c>
      <c r="W7" s="364">
        <f>I7+K7+M7+O7+Q7+S7+U7</f>
        <v>7</v>
      </c>
      <c r="X7" s="365">
        <f>J7+L7+N7+P7+R7+T7+V7</f>
        <v>8</v>
      </c>
    </row>
    <row r="8" spans="2:24" ht="15" customHeight="1">
      <c r="B8" s="362">
        <v>2</v>
      </c>
      <c r="C8" s="471" t="s">
        <v>801</v>
      </c>
      <c r="D8" s="366">
        <v>22</v>
      </c>
      <c r="E8" s="366">
        <v>21</v>
      </c>
      <c r="F8" s="366">
        <v>21</v>
      </c>
      <c r="G8" s="366">
        <v>19</v>
      </c>
      <c r="H8" s="366">
        <v>2</v>
      </c>
      <c r="I8" s="366">
        <v>4</v>
      </c>
      <c r="J8" s="366">
        <v>4</v>
      </c>
      <c r="K8" s="366">
        <v>2</v>
      </c>
      <c r="L8" s="366">
        <v>2</v>
      </c>
      <c r="M8" s="366">
        <v>0</v>
      </c>
      <c r="N8" s="366">
        <v>0</v>
      </c>
      <c r="O8" s="366">
        <v>11</v>
      </c>
      <c r="P8" s="366">
        <v>11</v>
      </c>
      <c r="Q8" s="366">
        <v>4</v>
      </c>
      <c r="R8" s="366">
        <v>4</v>
      </c>
      <c r="S8" s="366">
        <v>0</v>
      </c>
      <c r="T8" s="366">
        <v>0</v>
      </c>
      <c r="U8" s="366">
        <v>0</v>
      </c>
      <c r="V8" s="366">
        <v>0</v>
      </c>
      <c r="W8" s="364">
        <f aca="true" t="shared" si="0" ref="W8:W29">I8+K8+M8+O8+Q8+S8+U8</f>
        <v>21</v>
      </c>
      <c r="X8" s="365">
        <f aca="true" t="shared" si="1" ref="X8:X29">J8+L8+N8+P8+R8+T8+V8</f>
        <v>21</v>
      </c>
    </row>
    <row r="9" spans="2:24" ht="15" customHeight="1">
      <c r="B9" s="362">
        <v>3</v>
      </c>
      <c r="C9" s="471" t="s">
        <v>798</v>
      </c>
      <c r="D9" s="366">
        <v>3</v>
      </c>
      <c r="E9" s="366">
        <v>4</v>
      </c>
      <c r="F9" s="366">
        <v>4</v>
      </c>
      <c r="G9" s="366">
        <v>2</v>
      </c>
      <c r="H9" s="366">
        <v>2</v>
      </c>
      <c r="I9" s="366">
        <v>1</v>
      </c>
      <c r="J9" s="366">
        <v>1</v>
      </c>
      <c r="K9" s="366">
        <v>3</v>
      </c>
      <c r="L9" s="366">
        <v>3</v>
      </c>
      <c r="M9" s="366">
        <v>0</v>
      </c>
      <c r="N9" s="366">
        <v>0</v>
      </c>
      <c r="O9" s="366">
        <v>0</v>
      </c>
      <c r="P9" s="366">
        <v>0</v>
      </c>
      <c r="Q9" s="366">
        <v>0</v>
      </c>
      <c r="R9" s="366">
        <v>0</v>
      </c>
      <c r="S9" s="366">
        <v>0</v>
      </c>
      <c r="T9" s="366">
        <v>0</v>
      </c>
      <c r="U9" s="366">
        <v>0</v>
      </c>
      <c r="V9" s="366">
        <v>0</v>
      </c>
      <c r="W9" s="364">
        <f t="shared" si="0"/>
        <v>4</v>
      </c>
      <c r="X9" s="365">
        <f t="shared" si="1"/>
        <v>4</v>
      </c>
    </row>
    <row r="10" spans="2:24" ht="15" customHeight="1">
      <c r="B10" s="362">
        <v>4</v>
      </c>
      <c r="C10" s="471" t="s">
        <v>799</v>
      </c>
      <c r="D10" s="366">
        <v>3</v>
      </c>
      <c r="E10" s="366">
        <v>2</v>
      </c>
      <c r="F10" s="366">
        <v>2</v>
      </c>
      <c r="G10" s="366">
        <v>2</v>
      </c>
      <c r="H10" s="366">
        <v>0</v>
      </c>
      <c r="I10" s="366">
        <v>1</v>
      </c>
      <c r="J10" s="366">
        <v>2</v>
      </c>
      <c r="K10" s="366">
        <v>1</v>
      </c>
      <c r="L10" s="366">
        <v>1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4">
        <f t="shared" si="0"/>
        <v>2</v>
      </c>
      <c r="X10" s="365">
        <f t="shared" si="1"/>
        <v>3</v>
      </c>
    </row>
    <row r="11" spans="2:24" ht="15" customHeight="1">
      <c r="B11" s="362">
        <v>5</v>
      </c>
      <c r="C11" s="471" t="s">
        <v>800</v>
      </c>
      <c r="D11" s="366">
        <v>22</v>
      </c>
      <c r="E11" s="366">
        <v>22</v>
      </c>
      <c r="F11" s="366">
        <v>22</v>
      </c>
      <c r="G11" s="366">
        <v>19</v>
      </c>
      <c r="H11" s="366">
        <v>3</v>
      </c>
      <c r="I11" s="366">
        <v>2</v>
      </c>
      <c r="J11" s="366">
        <v>2</v>
      </c>
      <c r="K11" s="366">
        <v>3</v>
      </c>
      <c r="L11" s="366">
        <v>3</v>
      </c>
      <c r="M11" s="366">
        <v>0</v>
      </c>
      <c r="N11" s="366">
        <v>0</v>
      </c>
      <c r="O11" s="366">
        <v>11</v>
      </c>
      <c r="P11" s="366">
        <v>11</v>
      </c>
      <c r="Q11" s="366">
        <v>5</v>
      </c>
      <c r="R11" s="366">
        <v>5</v>
      </c>
      <c r="S11" s="366">
        <v>1</v>
      </c>
      <c r="T11" s="366">
        <v>1</v>
      </c>
      <c r="U11" s="366">
        <v>0</v>
      </c>
      <c r="V11" s="366">
        <v>0</v>
      </c>
      <c r="W11" s="364">
        <f t="shared" si="0"/>
        <v>22</v>
      </c>
      <c r="X11" s="365">
        <f t="shared" si="1"/>
        <v>22</v>
      </c>
    </row>
    <row r="12" spans="2:24" ht="15" customHeight="1">
      <c r="B12" s="362">
        <v>6</v>
      </c>
      <c r="C12" s="471" t="s">
        <v>802</v>
      </c>
      <c r="D12" s="366">
        <v>15</v>
      </c>
      <c r="E12" s="366">
        <v>18</v>
      </c>
      <c r="F12" s="366">
        <v>18</v>
      </c>
      <c r="G12" s="366">
        <v>12</v>
      </c>
      <c r="H12" s="366">
        <v>6</v>
      </c>
      <c r="I12" s="366">
        <v>0</v>
      </c>
      <c r="J12" s="366">
        <v>0</v>
      </c>
      <c r="K12" s="366">
        <v>1</v>
      </c>
      <c r="L12" s="366">
        <v>1</v>
      </c>
      <c r="M12" s="366">
        <v>1</v>
      </c>
      <c r="N12" s="366">
        <v>1</v>
      </c>
      <c r="O12" s="366">
        <v>0</v>
      </c>
      <c r="P12" s="366">
        <v>0</v>
      </c>
      <c r="Q12" s="366">
        <v>0</v>
      </c>
      <c r="R12" s="366">
        <v>0</v>
      </c>
      <c r="S12" s="366">
        <v>1</v>
      </c>
      <c r="T12" s="366">
        <v>1</v>
      </c>
      <c r="U12" s="366">
        <v>15</v>
      </c>
      <c r="V12" s="366">
        <v>15</v>
      </c>
      <c r="W12" s="364">
        <f t="shared" si="0"/>
        <v>18</v>
      </c>
      <c r="X12" s="365">
        <f t="shared" si="1"/>
        <v>18</v>
      </c>
    </row>
    <row r="13" spans="2:24" ht="15" customHeight="1">
      <c r="B13" s="362">
        <v>7</v>
      </c>
      <c r="C13" s="471" t="s">
        <v>803</v>
      </c>
      <c r="D13" s="366">
        <v>8</v>
      </c>
      <c r="E13" s="366">
        <v>14</v>
      </c>
      <c r="F13" s="366">
        <v>14</v>
      </c>
      <c r="G13" s="366">
        <v>13</v>
      </c>
      <c r="H13" s="366">
        <v>1</v>
      </c>
      <c r="I13" s="366">
        <v>1</v>
      </c>
      <c r="J13" s="366">
        <v>1</v>
      </c>
      <c r="K13" s="366">
        <v>0</v>
      </c>
      <c r="L13" s="366">
        <v>0</v>
      </c>
      <c r="M13" s="366">
        <v>0</v>
      </c>
      <c r="N13" s="366">
        <v>0</v>
      </c>
      <c r="O13" s="366">
        <v>2</v>
      </c>
      <c r="P13" s="366">
        <v>2</v>
      </c>
      <c r="Q13" s="366">
        <v>0</v>
      </c>
      <c r="R13" s="366">
        <v>0</v>
      </c>
      <c r="S13" s="366">
        <v>0</v>
      </c>
      <c r="T13" s="366">
        <v>0</v>
      </c>
      <c r="U13" s="366">
        <v>11</v>
      </c>
      <c r="V13" s="366">
        <v>11</v>
      </c>
      <c r="W13" s="364">
        <f t="shared" si="0"/>
        <v>14</v>
      </c>
      <c r="X13" s="365">
        <f t="shared" si="1"/>
        <v>14</v>
      </c>
    </row>
    <row r="14" spans="2:24" ht="15" customHeight="1">
      <c r="B14" s="362">
        <v>8</v>
      </c>
      <c r="C14" s="471" t="s">
        <v>804</v>
      </c>
      <c r="D14" s="366">
        <v>12</v>
      </c>
      <c r="E14" s="366">
        <v>11</v>
      </c>
      <c r="F14" s="366">
        <v>11</v>
      </c>
      <c r="G14" s="366">
        <v>11</v>
      </c>
      <c r="H14" s="366">
        <v>0</v>
      </c>
      <c r="I14" s="366">
        <v>1</v>
      </c>
      <c r="J14" s="366">
        <v>1</v>
      </c>
      <c r="K14" s="366">
        <v>0</v>
      </c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10</v>
      </c>
      <c r="V14" s="366">
        <v>10</v>
      </c>
      <c r="W14" s="364">
        <f t="shared" si="0"/>
        <v>11</v>
      </c>
      <c r="X14" s="365">
        <f t="shared" si="1"/>
        <v>11</v>
      </c>
    </row>
    <row r="15" spans="2:24" ht="15" customHeight="1">
      <c r="B15" s="362">
        <v>9</v>
      </c>
      <c r="C15" s="471" t="s">
        <v>805</v>
      </c>
      <c r="D15" s="366">
        <v>5</v>
      </c>
      <c r="E15" s="366">
        <v>4</v>
      </c>
      <c r="F15" s="366">
        <v>4</v>
      </c>
      <c r="G15" s="366">
        <v>3</v>
      </c>
      <c r="H15" s="366">
        <v>1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366">
        <v>0</v>
      </c>
      <c r="O15" s="366">
        <v>2</v>
      </c>
      <c r="P15" s="366">
        <v>2</v>
      </c>
      <c r="Q15" s="366">
        <v>2</v>
      </c>
      <c r="R15" s="366">
        <v>2</v>
      </c>
      <c r="S15" s="366">
        <v>0</v>
      </c>
      <c r="T15" s="366">
        <v>0</v>
      </c>
      <c r="U15" s="366">
        <v>0</v>
      </c>
      <c r="V15" s="366">
        <v>0</v>
      </c>
      <c r="W15" s="364">
        <f t="shared" si="0"/>
        <v>4</v>
      </c>
      <c r="X15" s="365">
        <f t="shared" si="1"/>
        <v>4</v>
      </c>
    </row>
    <row r="16" spans="2:24" ht="15" customHeight="1">
      <c r="B16" s="362">
        <v>10</v>
      </c>
      <c r="C16" s="471" t="s">
        <v>806</v>
      </c>
      <c r="D16" s="366">
        <v>7</v>
      </c>
      <c r="E16" s="366">
        <v>4</v>
      </c>
      <c r="F16" s="366">
        <v>4</v>
      </c>
      <c r="G16" s="366">
        <v>4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366">
        <v>0</v>
      </c>
      <c r="O16" s="366">
        <v>2</v>
      </c>
      <c r="P16" s="366">
        <v>2</v>
      </c>
      <c r="Q16" s="366">
        <v>0</v>
      </c>
      <c r="R16" s="366">
        <v>0</v>
      </c>
      <c r="S16" s="366">
        <v>0</v>
      </c>
      <c r="T16" s="366">
        <v>0</v>
      </c>
      <c r="U16" s="366">
        <v>2</v>
      </c>
      <c r="V16" s="366">
        <v>2</v>
      </c>
      <c r="W16" s="364">
        <f t="shared" si="0"/>
        <v>4</v>
      </c>
      <c r="X16" s="365">
        <f t="shared" si="1"/>
        <v>4</v>
      </c>
    </row>
    <row r="17" spans="2:24" ht="15" customHeight="1">
      <c r="B17" s="362">
        <v>11</v>
      </c>
      <c r="C17" s="471" t="s">
        <v>807</v>
      </c>
      <c r="D17" s="366">
        <v>5</v>
      </c>
      <c r="E17" s="366">
        <v>5</v>
      </c>
      <c r="F17" s="366">
        <v>5</v>
      </c>
      <c r="G17" s="366">
        <v>5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366">
        <v>0</v>
      </c>
      <c r="O17" s="366">
        <v>2</v>
      </c>
      <c r="P17" s="366">
        <v>2</v>
      </c>
      <c r="Q17" s="366">
        <v>3</v>
      </c>
      <c r="R17" s="366">
        <v>3</v>
      </c>
      <c r="S17" s="366">
        <v>0</v>
      </c>
      <c r="T17" s="366">
        <v>0</v>
      </c>
      <c r="U17" s="366">
        <v>0</v>
      </c>
      <c r="V17" s="366">
        <v>0</v>
      </c>
      <c r="W17" s="364">
        <f t="shared" si="0"/>
        <v>5</v>
      </c>
      <c r="X17" s="365">
        <f t="shared" si="1"/>
        <v>5</v>
      </c>
    </row>
    <row r="18" spans="2:24" ht="15" customHeight="1">
      <c r="B18" s="362">
        <v>12</v>
      </c>
      <c r="C18" s="471" t="s">
        <v>808</v>
      </c>
      <c r="D18" s="366">
        <v>11</v>
      </c>
      <c r="E18" s="366">
        <v>21</v>
      </c>
      <c r="F18" s="366">
        <v>21</v>
      </c>
      <c r="G18" s="366">
        <v>9</v>
      </c>
      <c r="H18" s="366">
        <v>12</v>
      </c>
      <c r="I18" s="366">
        <v>0</v>
      </c>
      <c r="J18" s="366">
        <v>1</v>
      </c>
      <c r="K18" s="366">
        <v>1</v>
      </c>
      <c r="L18" s="366">
        <v>1</v>
      </c>
      <c r="M18" s="366">
        <v>0</v>
      </c>
      <c r="N18" s="366">
        <v>0</v>
      </c>
      <c r="O18" s="366">
        <v>3</v>
      </c>
      <c r="P18" s="366">
        <v>3</v>
      </c>
      <c r="Q18" s="366">
        <v>10</v>
      </c>
      <c r="R18" s="366">
        <v>10</v>
      </c>
      <c r="S18" s="366">
        <v>2</v>
      </c>
      <c r="T18" s="366">
        <v>2</v>
      </c>
      <c r="U18" s="366">
        <v>5</v>
      </c>
      <c r="V18" s="366">
        <v>5</v>
      </c>
      <c r="W18" s="364">
        <f t="shared" si="0"/>
        <v>21</v>
      </c>
      <c r="X18" s="365">
        <f t="shared" si="1"/>
        <v>22</v>
      </c>
    </row>
    <row r="19" spans="2:24" ht="15" customHeight="1">
      <c r="B19" s="362">
        <v>13</v>
      </c>
      <c r="C19" s="471" t="s">
        <v>809</v>
      </c>
      <c r="D19" s="366">
        <v>28</v>
      </c>
      <c r="E19" s="366">
        <v>18</v>
      </c>
      <c r="F19" s="366">
        <v>18</v>
      </c>
      <c r="G19" s="366">
        <v>11</v>
      </c>
      <c r="H19" s="366">
        <v>7</v>
      </c>
      <c r="I19" s="366">
        <v>1</v>
      </c>
      <c r="J19" s="366">
        <v>1</v>
      </c>
      <c r="K19" s="366">
        <v>2</v>
      </c>
      <c r="L19" s="366">
        <v>2</v>
      </c>
      <c r="M19" s="366">
        <v>0</v>
      </c>
      <c r="N19" s="366">
        <v>0</v>
      </c>
      <c r="O19" s="366">
        <v>6</v>
      </c>
      <c r="P19" s="366">
        <v>6</v>
      </c>
      <c r="Q19" s="366">
        <v>5</v>
      </c>
      <c r="R19" s="366">
        <v>5</v>
      </c>
      <c r="S19" s="366">
        <v>4</v>
      </c>
      <c r="T19" s="366">
        <v>4</v>
      </c>
      <c r="U19" s="366">
        <v>0</v>
      </c>
      <c r="V19" s="366">
        <v>0</v>
      </c>
      <c r="W19" s="364">
        <f t="shared" si="0"/>
        <v>18</v>
      </c>
      <c r="X19" s="365">
        <f t="shared" si="1"/>
        <v>18</v>
      </c>
    </row>
    <row r="20" spans="2:24" ht="15" customHeight="1">
      <c r="B20" s="362">
        <v>14</v>
      </c>
      <c r="C20" s="471" t="s">
        <v>810</v>
      </c>
      <c r="D20" s="366">
        <v>2</v>
      </c>
      <c r="E20" s="366">
        <v>1</v>
      </c>
      <c r="F20" s="366">
        <v>1</v>
      </c>
      <c r="G20" s="366">
        <v>1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366">
        <v>0</v>
      </c>
      <c r="O20" s="366">
        <v>1</v>
      </c>
      <c r="P20" s="366">
        <v>1</v>
      </c>
      <c r="Q20" s="366">
        <v>0</v>
      </c>
      <c r="R20" s="366">
        <v>0</v>
      </c>
      <c r="S20" s="366">
        <v>0</v>
      </c>
      <c r="T20" s="366">
        <v>0</v>
      </c>
      <c r="U20" s="366">
        <v>0</v>
      </c>
      <c r="V20" s="366">
        <v>0</v>
      </c>
      <c r="W20" s="364">
        <f t="shared" si="0"/>
        <v>1</v>
      </c>
      <c r="X20" s="365">
        <f t="shared" si="1"/>
        <v>1</v>
      </c>
    </row>
    <row r="21" spans="2:24" ht="15" customHeight="1">
      <c r="B21" s="362">
        <v>15</v>
      </c>
      <c r="C21" s="471" t="s">
        <v>811</v>
      </c>
      <c r="D21" s="366">
        <v>6</v>
      </c>
      <c r="E21" s="366">
        <v>3</v>
      </c>
      <c r="F21" s="366">
        <v>3</v>
      </c>
      <c r="G21" s="366">
        <v>3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366">
        <v>0</v>
      </c>
      <c r="O21" s="366">
        <v>1</v>
      </c>
      <c r="P21" s="366">
        <v>1</v>
      </c>
      <c r="Q21" s="366">
        <v>1</v>
      </c>
      <c r="R21" s="366">
        <v>1</v>
      </c>
      <c r="S21" s="366">
        <v>0</v>
      </c>
      <c r="T21" s="366">
        <v>0</v>
      </c>
      <c r="U21" s="366">
        <v>1</v>
      </c>
      <c r="V21" s="366">
        <v>1</v>
      </c>
      <c r="W21" s="364">
        <f t="shared" si="0"/>
        <v>3</v>
      </c>
      <c r="X21" s="365">
        <f t="shared" si="1"/>
        <v>3</v>
      </c>
    </row>
    <row r="22" spans="2:24" ht="15" customHeight="1">
      <c r="B22" s="362">
        <v>16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4"/>
      <c r="X22" s="365"/>
    </row>
    <row r="23" spans="2:24" ht="15" customHeight="1">
      <c r="B23" s="362">
        <v>17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4"/>
      <c r="X23" s="365"/>
    </row>
    <row r="24" spans="2:24" ht="15" customHeight="1">
      <c r="B24" s="362">
        <v>18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4"/>
      <c r="X24" s="365"/>
    </row>
    <row r="25" spans="2:24" ht="15" customHeight="1">
      <c r="B25" s="362">
        <v>19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4"/>
      <c r="X25" s="365"/>
    </row>
    <row r="26" spans="2:24" ht="15" customHeight="1">
      <c r="B26" s="362">
        <v>20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4"/>
      <c r="X26" s="365"/>
    </row>
    <row r="27" spans="2:24" ht="15" customHeight="1">
      <c r="B27" s="362">
        <v>21</v>
      </c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4"/>
      <c r="X27" s="365"/>
    </row>
    <row r="28" spans="2:24" ht="15" customHeight="1" thickBot="1">
      <c r="B28" s="363" t="s">
        <v>742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4"/>
      <c r="X28" s="365"/>
    </row>
    <row r="29" spans="2:24" ht="15" customHeight="1" thickBot="1">
      <c r="B29" s="951" t="s">
        <v>535</v>
      </c>
      <c r="C29" s="952"/>
      <c r="D29" s="368">
        <f aca="true" t="shared" si="2" ref="D29:V29">SUM(D7:D28)</f>
        <v>156</v>
      </c>
      <c r="E29" s="368">
        <f t="shared" si="2"/>
        <v>155</v>
      </c>
      <c r="F29" s="368">
        <f t="shared" si="2"/>
        <v>155</v>
      </c>
      <c r="G29" s="368">
        <f t="shared" si="2"/>
        <v>120</v>
      </c>
      <c r="H29" s="368">
        <f t="shared" si="2"/>
        <v>35</v>
      </c>
      <c r="I29" s="368">
        <f t="shared" si="2"/>
        <v>12</v>
      </c>
      <c r="J29" s="368">
        <f t="shared" si="2"/>
        <v>15</v>
      </c>
      <c r="K29" s="368">
        <f t="shared" si="2"/>
        <v>16</v>
      </c>
      <c r="L29" s="368">
        <f t="shared" si="2"/>
        <v>16</v>
      </c>
      <c r="M29" s="368">
        <f t="shared" si="2"/>
        <v>1</v>
      </c>
      <c r="N29" s="368">
        <f t="shared" si="2"/>
        <v>1</v>
      </c>
      <c r="O29" s="368">
        <f t="shared" si="2"/>
        <v>42</v>
      </c>
      <c r="P29" s="368">
        <f t="shared" si="2"/>
        <v>42</v>
      </c>
      <c r="Q29" s="368">
        <f t="shared" si="2"/>
        <v>30</v>
      </c>
      <c r="R29" s="368">
        <f t="shared" si="2"/>
        <v>30</v>
      </c>
      <c r="S29" s="368">
        <f t="shared" si="2"/>
        <v>9</v>
      </c>
      <c r="T29" s="368">
        <f t="shared" si="2"/>
        <v>9</v>
      </c>
      <c r="U29" s="368">
        <f t="shared" si="2"/>
        <v>45</v>
      </c>
      <c r="V29" s="368">
        <f t="shared" si="2"/>
        <v>45</v>
      </c>
      <c r="W29" s="364">
        <f t="shared" si="0"/>
        <v>155</v>
      </c>
      <c r="X29" s="365">
        <f t="shared" si="1"/>
        <v>158</v>
      </c>
    </row>
  </sheetData>
  <sheetProtection/>
  <mergeCells count="17">
    <mergeCell ref="S5:T5"/>
    <mergeCell ref="D5:D6"/>
    <mergeCell ref="F5:F6"/>
    <mergeCell ref="G5:G6"/>
    <mergeCell ref="H5:H6"/>
    <mergeCell ref="I5:J5"/>
    <mergeCell ref="E5:E6"/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</mergeCells>
  <printOptions/>
  <pageMargins left="0.31496062992125984" right="0.31496062992125984" top="0.7480314960629921" bottom="0.7480314960629921" header="0.31496062992125984" footer="0.31496062992125984"/>
  <pageSetup fitToHeight="0" fitToWidth="1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O35"/>
  <sheetViews>
    <sheetView showGridLines="0" zoomScale="85" zoomScaleNormal="85" zoomScalePageLayoutView="0" workbookViewId="0" topLeftCell="A7">
      <selection activeCell="E23" sqref="E23:E25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71" t="s">
        <v>765</v>
      </c>
    </row>
    <row r="5" spans="2:13" ht="15.75" customHeight="1">
      <c r="B5" s="974" t="s">
        <v>0</v>
      </c>
      <c r="C5" s="974"/>
      <c r="D5" s="974"/>
      <c r="E5" s="974"/>
      <c r="F5" s="974"/>
      <c r="G5" s="974"/>
      <c r="H5" s="163"/>
      <c r="I5" s="974" t="s">
        <v>1</v>
      </c>
      <c r="J5" s="974"/>
      <c r="K5" s="974"/>
      <c r="L5" s="974"/>
      <c r="M5" s="163"/>
    </row>
    <row r="6" spans="2:13" ht="15.75" customHeight="1" thickBot="1">
      <c r="B6" s="340"/>
      <c r="C6" s="340"/>
      <c r="D6" s="340"/>
      <c r="E6" s="340"/>
      <c r="F6" s="340"/>
      <c r="G6" s="340"/>
      <c r="H6" s="163"/>
      <c r="I6" s="348"/>
      <c r="J6" s="348"/>
      <c r="K6" s="348"/>
      <c r="L6" s="348"/>
      <c r="M6" s="163"/>
    </row>
    <row r="7" spans="2:13" ht="23.25" customHeight="1" thickBot="1">
      <c r="B7" s="965" t="s">
        <v>2</v>
      </c>
      <c r="C7" s="969" t="s">
        <v>79</v>
      </c>
      <c r="D7" s="971" t="s">
        <v>776</v>
      </c>
      <c r="E7" s="971"/>
      <c r="F7" s="972" t="s">
        <v>777</v>
      </c>
      <c r="G7" s="973"/>
      <c r="H7" s="347"/>
      <c r="I7" s="965" t="s">
        <v>2</v>
      </c>
      <c r="J7" s="969" t="s">
        <v>79</v>
      </c>
      <c r="K7" s="969" t="s">
        <v>817</v>
      </c>
      <c r="L7" s="979" t="s">
        <v>818</v>
      </c>
      <c r="M7" s="164"/>
    </row>
    <row r="8" spans="2:13" ht="40.5" customHeight="1" thickBot="1">
      <c r="B8" s="966"/>
      <c r="C8" s="970"/>
      <c r="D8" s="350" t="s">
        <v>814</v>
      </c>
      <c r="E8" s="166" t="s">
        <v>815</v>
      </c>
      <c r="F8" s="165" t="s">
        <v>814</v>
      </c>
      <c r="G8" s="166" t="s">
        <v>816</v>
      </c>
      <c r="H8" s="347"/>
      <c r="I8" s="966"/>
      <c r="J8" s="970"/>
      <c r="K8" s="970"/>
      <c r="L8" s="980"/>
      <c r="M8" s="164"/>
    </row>
    <row r="9" spans="2:13" ht="30" customHeight="1">
      <c r="B9" s="343">
        <v>1</v>
      </c>
      <c r="C9" s="351" t="s">
        <v>3</v>
      </c>
      <c r="D9" s="431">
        <v>12</v>
      </c>
      <c r="E9" s="389">
        <v>15</v>
      </c>
      <c r="F9" s="432">
        <v>3</v>
      </c>
      <c r="G9" s="397">
        <v>3</v>
      </c>
      <c r="H9" s="347"/>
      <c r="I9" s="346">
        <v>1</v>
      </c>
      <c r="J9" s="349" t="s">
        <v>4</v>
      </c>
      <c r="K9" s="431">
        <v>27</v>
      </c>
      <c r="L9" s="389">
        <v>28</v>
      </c>
      <c r="M9" s="164"/>
    </row>
    <row r="10" spans="2:13" ht="30" customHeight="1">
      <c r="B10" s="168">
        <v>2</v>
      </c>
      <c r="C10" s="24" t="s">
        <v>6</v>
      </c>
      <c r="D10" s="391">
        <v>16</v>
      </c>
      <c r="E10" s="356">
        <v>16</v>
      </c>
      <c r="F10" s="433">
        <v>0</v>
      </c>
      <c r="G10" s="433">
        <v>0</v>
      </c>
      <c r="H10" s="164"/>
      <c r="I10" s="168">
        <v>2</v>
      </c>
      <c r="J10" s="24" t="s">
        <v>611</v>
      </c>
      <c r="K10" s="391">
        <v>37</v>
      </c>
      <c r="L10" s="356">
        <v>39</v>
      </c>
      <c r="M10" s="164"/>
    </row>
    <row r="11" spans="2:13" ht="30" customHeight="1">
      <c r="B11" s="168">
        <v>3</v>
      </c>
      <c r="C11" s="24" t="s">
        <v>8</v>
      </c>
      <c r="D11" s="391">
        <v>1</v>
      </c>
      <c r="E11" s="356">
        <v>1</v>
      </c>
      <c r="F11" s="434">
        <v>0</v>
      </c>
      <c r="G11" s="434">
        <v>0</v>
      </c>
      <c r="H11" s="164"/>
      <c r="I11" s="168">
        <v>3</v>
      </c>
      <c r="J11" s="24" t="s">
        <v>9</v>
      </c>
      <c r="K11" s="391">
        <v>43</v>
      </c>
      <c r="L11" s="356">
        <v>44</v>
      </c>
      <c r="M11" s="164"/>
    </row>
    <row r="12" spans="2:13" ht="30" customHeight="1">
      <c r="B12" s="168">
        <v>4</v>
      </c>
      <c r="C12" s="24" t="s">
        <v>11</v>
      </c>
      <c r="D12" s="391">
        <v>42</v>
      </c>
      <c r="E12" s="356">
        <v>42</v>
      </c>
      <c r="F12" s="433">
        <v>0</v>
      </c>
      <c r="G12" s="433">
        <v>0</v>
      </c>
      <c r="H12" s="164"/>
      <c r="I12" s="168">
        <v>4</v>
      </c>
      <c r="J12" s="24" t="s">
        <v>12</v>
      </c>
      <c r="K12" s="391">
        <v>40</v>
      </c>
      <c r="L12" s="356">
        <v>40</v>
      </c>
      <c r="M12" s="164"/>
    </row>
    <row r="13" spans="2:13" ht="30" customHeight="1" thickBot="1">
      <c r="B13" s="168">
        <v>5</v>
      </c>
      <c r="C13" s="24" t="s">
        <v>14</v>
      </c>
      <c r="D13" s="391">
        <v>30</v>
      </c>
      <c r="E13" s="356">
        <v>30</v>
      </c>
      <c r="F13" s="435">
        <v>0</v>
      </c>
      <c r="G13" s="435">
        <v>0</v>
      </c>
      <c r="H13" s="164"/>
      <c r="I13" s="170">
        <v>5</v>
      </c>
      <c r="J13" s="28" t="s">
        <v>743</v>
      </c>
      <c r="K13" s="392">
        <v>8</v>
      </c>
      <c r="L13" s="401">
        <v>7</v>
      </c>
      <c r="M13" s="164"/>
    </row>
    <row r="14" spans="2:13" ht="30" customHeight="1">
      <c r="B14" s="168">
        <v>6</v>
      </c>
      <c r="C14" s="24" t="s">
        <v>16</v>
      </c>
      <c r="D14" s="391">
        <v>9</v>
      </c>
      <c r="E14" s="356">
        <v>9</v>
      </c>
      <c r="F14" s="435">
        <v>0</v>
      </c>
      <c r="G14" s="435">
        <v>0</v>
      </c>
      <c r="H14" s="164"/>
      <c r="I14" s="975" t="s">
        <v>21</v>
      </c>
      <c r="J14" s="976"/>
      <c r="K14" s="440">
        <f>SUM(K9:K13)</f>
        <v>155</v>
      </c>
      <c r="L14" s="441">
        <f>SUM(L9:L13)</f>
        <v>158</v>
      </c>
      <c r="M14" s="164"/>
    </row>
    <row r="15" spans="2:13" ht="30" customHeight="1" thickBot="1">
      <c r="B15" s="169">
        <v>7</v>
      </c>
      <c r="C15" s="28" t="s">
        <v>18</v>
      </c>
      <c r="D15" s="430">
        <v>45</v>
      </c>
      <c r="E15" s="358">
        <v>45</v>
      </c>
      <c r="F15" s="436">
        <v>0</v>
      </c>
      <c r="G15" s="436">
        <v>0</v>
      </c>
      <c r="H15" s="164"/>
      <c r="I15" s="977" t="s">
        <v>19</v>
      </c>
      <c r="J15" s="978"/>
      <c r="K15" s="442">
        <v>46.97</v>
      </c>
      <c r="L15" s="443"/>
      <c r="M15" s="164"/>
    </row>
    <row r="16" spans="2:13" ht="30" customHeight="1" thickBot="1">
      <c r="B16" s="963" t="s">
        <v>21</v>
      </c>
      <c r="C16" s="964"/>
      <c r="D16" s="437">
        <f>SUM(D9:D15)</f>
        <v>155</v>
      </c>
      <c r="E16" s="438">
        <f>SUM(E9:E15)</f>
        <v>158</v>
      </c>
      <c r="F16" s="439">
        <f>SUM(F9:F15)</f>
        <v>3</v>
      </c>
      <c r="G16" s="400">
        <f>SUM(G9:G15)</f>
        <v>3</v>
      </c>
      <c r="H16" s="77"/>
      <c r="I16" s="323" t="s">
        <v>524</v>
      </c>
      <c r="J16" s="174"/>
      <c r="K16" s="77"/>
      <c r="L16" s="77"/>
      <c r="M16" s="164"/>
    </row>
    <row r="17" spans="2:13" ht="21.75" customHeight="1">
      <c r="B17" s="323" t="s">
        <v>524</v>
      </c>
      <c r="C17" s="174"/>
      <c r="D17" s="77"/>
      <c r="E17" s="77"/>
      <c r="F17" s="77"/>
      <c r="G17" s="77"/>
      <c r="H17" s="77"/>
      <c r="I17" s="77"/>
      <c r="J17" s="174"/>
      <c r="K17" s="77"/>
      <c r="L17" s="77"/>
      <c r="M17" s="164"/>
    </row>
    <row r="18" spans="3:13" ht="15.75">
      <c r="C18" s="34"/>
      <c r="D18" s="164"/>
      <c r="E18" s="164"/>
      <c r="F18" s="164"/>
      <c r="G18" s="164"/>
      <c r="H18" s="77"/>
      <c r="I18" s="77"/>
      <c r="J18" s="77"/>
      <c r="K18" s="77"/>
      <c r="L18" s="77"/>
      <c r="M18" s="164"/>
    </row>
    <row r="19" spans="2:13" ht="18.75" customHeight="1">
      <c r="B19" s="981" t="s">
        <v>525</v>
      </c>
      <c r="C19" s="981"/>
      <c r="D19" s="981"/>
      <c r="E19" s="981"/>
      <c r="F19" s="981"/>
      <c r="G19" s="981"/>
      <c r="H19" s="164"/>
      <c r="I19" s="974" t="s">
        <v>584</v>
      </c>
      <c r="J19" s="974"/>
      <c r="K19" s="974"/>
      <c r="L19" s="974"/>
      <c r="M19" s="164"/>
    </row>
    <row r="20" spans="6:13" ht="18.75" customHeight="1" thickBot="1">
      <c r="F20" s="342"/>
      <c r="G20" s="342"/>
      <c r="M20" s="177"/>
    </row>
    <row r="21" spans="2:13" ht="25.5" customHeight="1" thickBot="1">
      <c r="B21" s="965" t="s">
        <v>2</v>
      </c>
      <c r="C21" s="969" t="s">
        <v>79</v>
      </c>
      <c r="D21" s="971" t="s">
        <v>776</v>
      </c>
      <c r="E21" s="971"/>
      <c r="F21" s="972" t="s">
        <v>777</v>
      </c>
      <c r="G21" s="973"/>
      <c r="I21" s="965" t="s">
        <v>2</v>
      </c>
      <c r="J21" s="967" t="s">
        <v>79</v>
      </c>
      <c r="K21" s="967" t="s">
        <v>817</v>
      </c>
      <c r="L21" s="979" t="s">
        <v>818</v>
      </c>
      <c r="M21" s="315"/>
    </row>
    <row r="22" spans="2:12" ht="32.25" thickBot="1">
      <c r="B22" s="966"/>
      <c r="C22" s="970"/>
      <c r="D22" s="350" t="s">
        <v>814</v>
      </c>
      <c r="E22" s="166" t="s">
        <v>815</v>
      </c>
      <c r="F22" s="345" t="s">
        <v>815</v>
      </c>
      <c r="G22" s="344" t="s">
        <v>815</v>
      </c>
      <c r="I22" s="966"/>
      <c r="J22" s="968"/>
      <c r="K22" s="968"/>
      <c r="L22" s="980"/>
    </row>
    <row r="23" spans="2:13" ht="30" customHeight="1">
      <c r="B23" s="167">
        <v>1</v>
      </c>
      <c r="C23" s="349" t="s">
        <v>612</v>
      </c>
      <c r="D23" s="431">
        <v>121</v>
      </c>
      <c r="E23" s="389">
        <v>123</v>
      </c>
      <c r="F23" s="432">
        <v>1</v>
      </c>
      <c r="G23" s="432">
        <v>1</v>
      </c>
      <c r="I23" s="167">
        <v>1</v>
      </c>
      <c r="J23" s="29" t="s">
        <v>5</v>
      </c>
      <c r="K23" s="385">
        <v>20</v>
      </c>
      <c r="L23" s="389">
        <v>19</v>
      </c>
      <c r="M23" s="27"/>
    </row>
    <row r="24" spans="2:13" ht="30" customHeight="1" thickBot="1">
      <c r="B24" s="169">
        <v>2</v>
      </c>
      <c r="C24" s="28" t="s">
        <v>613</v>
      </c>
      <c r="D24" s="430">
        <v>34</v>
      </c>
      <c r="E24" s="358">
        <v>35</v>
      </c>
      <c r="F24" s="444">
        <v>2</v>
      </c>
      <c r="G24" s="444">
        <v>2</v>
      </c>
      <c r="I24" s="168">
        <v>2</v>
      </c>
      <c r="J24" s="24" t="s">
        <v>7</v>
      </c>
      <c r="K24" s="355">
        <v>21</v>
      </c>
      <c r="L24" s="356">
        <v>18</v>
      </c>
      <c r="M24" s="27"/>
    </row>
    <row r="25" spans="2:13" ht="30" customHeight="1" thickBot="1">
      <c r="B25" s="963" t="s">
        <v>21</v>
      </c>
      <c r="C25" s="964"/>
      <c r="D25" s="437">
        <f>SUM(D23:D24)</f>
        <v>155</v>
      </c>
      <c r="E25" s="438">
        <f>SUM(E23:E24)</f>
        <v>158</v>
      </c>
      <c r="F25" s="439">
        <f>SUM(F23:F24)</f>
        <v>3</v>
      </c>
      <c r="G25" s="439">
        <f>SUM(G23:G24)</f>
        <v>3</v>
      </c>
      <c r="I25" s="168">
        <v>3</v>
      </c>
      <c r="J25" s="24" t="s">
        <v>10</v>
      </c>
      <c r="K25" s="355">
        <v>22</v>
      </c>
      <c r="L25" s="356">
        <v>21</v>
      </c>
      <c r="M25" s="27"/>
    </row>
    <row r="26" spans="2:13" ht="30" customHeight="1">
      <c r="B26" s="323" t="s">
        <v>524</v>
      </c>
      <c r="I26" s="168">
        <v>4</v>
      </c>
      <c r="J26" s="24" t="s">
        <v>13</v>
      </c>
      <c r="K26" s="355">
        <v>20</v>
      </c>
      <c r="L26" s="356">
        <v>19</v>
      </c>
      <c r="M26" s="27"/>
    </row>
    <row r="27" spans="9:15" ht="30" customHeight="1">
      <c r="I27" s="168">
        <v>5</v>
      </c>
      <c r="J27" s="24" t="s">
        <v>15</v>
      </c>
      <c r="K27" s="355">
        <v>21</v>
      </c>
      <c r="L27" s="356">
        <v>21</v>
      </c>
      <c r="M27" s="27"/>
      <c r="O27" s="27"/>
    </row>
    <row r="28" spans="9:13" ht="30" customHeight="1">
      <c r="I28" s="168">
        <v>6</v>
      </c>
      <c r="J28" s="24" t="s">
        <v>17</v>
      </c>
      <c r="K28" s="355">
        <v>22</v>
      </c>
      <c r="L28" s="356">
        <v>23</v>
      </c>
      <c r="M28" s="27"/>
    </row>
    <row r="29" spans="9:13" ht="30" customHeight="1">
      <c r="I29" s="168">
        <v>7</v>
      </c>
      <c r="J29" s="24" t="s">
        <v>20</v>
      </c>
      <c r="K29" s="355">
        <v>21</v>
      </c>
      <c r="L29" s="356">
        <v>25</v>
      </c>
      <c r="M29" s="27"/>
    </row>
    <row r="30" spans="9:13" ht="30" customHeight="1" thickBot="1">
      <c r="I30" s="169">
        <v>8</v>
      </c>
      <c r="J30" s="28" t="s">
        <v>22</v>
      </c>
      <c r="K30" s="357">
        <v>8</v>
      </c>
      <c r="L30" s="358">
        <v>12</v>
      </c>
      <c r="M30" s="27"/>
    </row>
    <row r="31" spans="9:13" ht="30" customHeight="1" thickBot="1">
      <c r="I31" s="175"/>
      <c r="J31" s="341" t="s">
        <v>21</v>
      </c>
      <c r="K31" s="445">
        <f>SUM(K23:K30)</f>
        <v>155</v>
      </c>
      <c r="L31" s="438">
        <f>SUM(L23:L30)</f>
        <v>158</v>
      </c>
      <c r="M31" s="27"/>
    </row>
    <row r="32" spans="9:13" ht="30" customHeight="1">
      <c r="I32" s="323" t="s">
        <v>524</v>
      </c>
      <c r="M32" s="27"/>
    </row>
    <row r="33" ht="26.25" customHeight="1">
      <c r="I33" s="323"/>
    </row>
    <row r="34" ht="16.5" customHeight="1"/>
    <row r="35" ht="15.75">
      <c r="I35" s="323"/>
    </row>
  </sheetData>
  <sheetProtection/>
  <mergeCells count="24">
    <mergeCell ref="B16:C16"/>
    <mergeCell ref="I19:L19"/>
    <mergeCell ref="C7:C8"/>
    <mergeCell ref="B7:B8"/>
    <mergeCell ref="D7:E7"/>
    <mergeCell ref="F7:G7"/>
    <mergeCell ref="B19:G19"/>
    <mergeCell ref="I5:L5"/>
    <mergeCell ref="I14:J14"/>
    <mergeCell ref="I15:J15"/>
    <mergeCell ref="B5:G5"/>
    <mergeCell ref="K21:K22"/>
    <mergeCell ref="L21:L22"/>
    <mergeCell ref="I7:I8"/>
    <mergeCell ref="J7:J8"/>
    <mergeCell ref="K7:K8"/>
    <mergeCell ref="L7:L8"/>
    <mergeCell ref="B25:C25"/>
    <mergeCell ref="I21:I22"/>
    <mergeCell ref="J21:J22"/>
    <mergeCell ref="B21:B22"/>
    <mergeCell ref="C21:C22"/>
    <mergeCell ref="D21:E21"/>
    <mergeCell ref="F21:G21"/>
  </mergeCells>
  <printOptions/>
  <pageMargins left="0.11811023622047245" right="0.1968503937007874" top="0.7480314960629921" bottom="0.7480314960629921" header="0.31496062992125984" footer="0.31496062992125984"/>
  <pageSetup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33"/>
  <sheetViews>
    <sheetView showGridLines="0" zoomScale="75" zoomScaleNormal="75" zoomScaleSheetLayoutView="70" workbookViewId="0" topLeftCell="A7">
      <selection activeCell="H31" sqref="H31"/>
    </sheetView>
  </sheetViews>
  <sheetFormatPr defaultColWidth="9.140625" defaultRowHeight="12.75"/>
  <cols>
    <col min="1" max="2" width="9.140625" style="187" customWidth="1"/>
    <col min="3" max="3" width="61.140625" style="187" customWidth="1"/>
    <col min="4" max="4" width="25.7109375" style="187" customWidth="1"/>
    <col min="5" max="5" width="2.28125" style="187" customWidth="1"/>
    <col min="6" max="6" width="9.140625" style="187" customWidth="1"/>
    <col min="7" max="7" width="69.00390625" style="187" customWidth="1"/>
    <col min="8" max="8" width="25.7109375" style="187" customWidth="1"/>
    <col min="9" max="16384" width="9.140625" style="187" customWidth="1"/>
  </cols>
  <sheetData>
    <row r="2" ht="15.75">
      <c r="H2" s="71" t="s">
        <v>766</v>
      </c>
    </row>
    <row r="3" ht="15">
      <c r="H3" s="188"/>
    </row>
    <row r="5" spans="2:8" ht="18.75">
      <c r="B5" s="988" t="s">
        <v>78</v>
      </c>
      <c r="C5" s="988"/>
      <c r="D5" s="988"/>
      <c r="E5" s="988"/>
      <c r="F5" s="988"/>
      <c r="G5" s="988"/>
      <c r="H5" s="988"/>
    </row>
    <row r="6" spans="2:5" ht="15.75" thickBot="1">
      <c r="B6" s="189"/>
      <c r="C6" s="189"/>
      <c r="D6" s="189"/>
      <c r="E6" s="189"/>
    </row>
    <row r="7" spans="2:8" ht="21" customHeight="1">
      <c r="B7" s="992" t="s">
        <v>61</v>
      </c>
      <c r="C7" s="986" t="s">
        <v>77</v>
      </c>
      <c r="D7" s="986" t="s">
        <v>63</v>
      </c>
      <c r="E7" s="994"/>
      <c r="F7" s="986" t="s">
        <v>61</v>
      </c>
      <c r="G7" s="986" t="s">
        <v>77</v>
      </c>
      <c r="H7" s="987" t="s">
        <v>63</v>
      </c>
    </row>
    <row r="8" spans="2:15" ht="25.5" customHeight="1">
      <c r="B8" s="989"/>
      <c r="C8" s="982"/>
      <c r="D8" s="982"/>
      <c r="E8" s="995"/>
      <c r="F8" s="982"/>
      <c r="G8" s="982"/>
      <c r="H8" s="983"/>
      <c r="I8" s="984"/>
      <c r="J8" s="985"/>
      <c r="K8" s="984"/>
      <c r="L8" s="985"/>
      <c r="M8" s="984"/>
      <c r="N8" s="984"/>
      <c r="O8" s="984"/>
    </row>
    <row r="9" spans="2:15" ht="30" customHeight="1">
      <c r="B9" s="194"/>
      <c r="C9" s="179" t="s">
        <v>819</v>
      </c>
      <c r="D9" s="446">
        <v>155</v>
      </c>
      <c r="E9" s="178"/>
      <c r="F9" s="179"/>
      <c r="G9" s="179" t="s">
        <v>830</v>
      </c>
      <c r="H9" s="449">
        <v>158</v>
      </c>
      <c r="I9" s="984"/>
      <c r="J9" s="985"/>
      <c r="K9" s="984"/>
      <c r="L9" s="985"/>
      <c r="M9" s="984"/>
      <c r="N9" s="984"/>
      <c r="O9" s="984"/>
    </row>
    <row r="10" spans="2:15" s="190" customFormat="1" ht="30" customHeight="1">
      <c r="B10" s="195"/>
      <c r="C10" s="180" t="s">
        <v>820</v>
      </c>
      <c r="D10" s="448"/>
      <c r="E10" s="181"/>
      <c r="F10" s="195"/>
      <c r="G10" s="180" t="s">
        <v>831</v>
      </c>
      <c r="H10" s="451"/>
      <c r="I10" s="985"/>
      <c r="J10" s="985"/>
      <c r="K10" s="984"/>
      <c r="L10" s="985"/>
      <c r="M10" s="984"/>
      <c r="N10" s="984"/>
      <c r="O10" s="984"/>
    </row>
    <row r="11" spans="2:15" ht="30" customHeight="1">
      <c r="B11" s="195" t="s">
        <v>82</v>
      </c>
      <c r="C11" s="322" t="s">
        <v>821</v>
      </c>
      <c r="D11" s="448">
        <v>1</v>
      </c>
      <c r="E11" s="183"/>
      <c r="F11" s="195" t="s">
        <v>82</v>
      </c>
      <c r="G11" s="322" t="s">
        <v>821</v>
      </c>
      <c r="H11" s="451">
        <v>1</v>
      </c>
      <c r="I11" s="191"/>
      <c r="J11" s="191"/>
      <c r="K11" s="191"/>
      <c r="L11" s="191"/>
      <c r="M11" s="191"/>
      <c r="N11" s="191"/>
      <c r="O11" s="191"/>
    </row>
    <row r="12" spans="2:15" ht="30" customHeight="1">
      <c r="B12" s="195" t="s">
        <v>85</v>
      </c>
      <c r="C12" s="474" t="s">
        <v>822</v>
      </c>
      <c r="D12" s="448">
        <v>35</v>
      </c>
      <c r="E12" s="183"/>
      <c r="F12" s="195" t="s">
        <v>85</v>
      </c>
      <c r="G12" s="182"/>
      <c r="H12" s="451"/>
      <c r="I12" s="191"/>
      <c r="J12" s="191"/>
      <c r="K12" s="191"/>
      <c r="L12" s="191"/>
      <c r="M12" s="191"/>
      <c r="N12" s="191"/>
      <c r="O12" s="191"/>
    </row>
    <row r="13" spans="2:15" ht="30" customHeight="1">
      <c r="B13" s="195" t="s">
        <v>86</v>
      </c>
      <c r="C13" s="474"/>
      <c r="D13" s="448"/>
      <c r="E13" s="183"/>
      <c r="F13" s="195" t="s">
        <v>86</v>
      </c>
      <c r="G13" s="182"/>
      <c r="H13" s="451"/>
      <c r="I13" s="191"/>
      <c r="J13" s="191"/>
      <c r="K13" s="191"/>
      <c r="L13" s="191"/>
      <c r="M13" s="191"/>
      <c r="N13" s="191"/>
      <c r="O13" s="191"/>
    </row>
    <row r="14" spans="2:15" ht="30" customHeight="1">
      <c r="B14" s="195" t="s">
        <v>91</v>
      </c>
      <c r="C14" s="182"/>
      <c r="D14" s="448"/>
      <c r="E14" s="183"/>
      <c r="F14" s="195" t="s">
        <v>91</v>
      </c>
      <c r="G14" s="182"/>
      <c r="H14" s="451"/>
      <c r="I14" s="191"/>
      <c r="J14" s="191"/>
      <c r="K14" s="191"/>
      <c r="L14" s="191"/>
      <c r="M14" s="191"/>
      <c r="N14" s="191"/>
      <c r="O14" s="191"/>
    </row>
    <row r="15" spans="2:15" s="193" customFormat="1" ht="30" customHeight="1">
      <c r="B15" s="196"/>
      <c r="C15" s="180" t="s">
        <v>823</v>
      </c>
      <c r="D15" s="448"/>
      <c r="E15" s="184"/>
      <c r="F15" s="196"/>
      <c r="G15" s="180" t="s">
        <v>832</v>
      </c>
      <c r="H15" s="451"/>
      <c r="I15" s="192"/>
      <c r="J15" s="192"/>
      <c r="K15" s="192"/>
      <c r="L15" s="192"/>
      <c r="M15" s="192"/>
      <c r="N15" s="192"/>
      <c r="O15" s="192"/>
    </row>
    <row r="16" spans="2:15" ht="30" customHeight="1">
      <c r="B16" s="195" t="s">
        <v>82</v>
      </c>
      <c r="C16" s="322" t="s">
        <v>824</v>
      </c>
      <c r="D16" s="448">
        <v>6</v>
      </c>
      <c r="E16" s="183"/>
      <c r="F16" s="195" t="s">
        <v>82</v>
      </c>
      <c r="G16" s="182" t="s">
        <v>826</v>
      </c>
      <c r="H16" s="451">
        <v>1</v>
      </c>
      <c r="I16" s="191"/>
      <c r="J16" s="191"/>
      <c r="K16" s="191"/>
      <c r="L16" s="191"/>
      <c r="M16" s="191"/>
      <c r="N16" s="191"/>
      <c r="O16" s="191"/>
    </row>
    <row r="17" spans="2:15" ht="30" customHeight="1">
      <c r="B17" s="195" t="s">
        <v>85</v>
      </c>
      <c r="C17" s="182" t="s">
        <v>825</v>
      </c>
      <c r="D17" s="448">
        <v>12</v>
      </c>
      <c r="E17" s="183"/>
      <c r="F17" s="195" t="s">
        <v>85</v>
      </c>
      <c r="G17" s="182"/>
      <c r="H17" s="451"/>
      <c r="I17" s="191"/>
      <c r="J17" s="191"/>
      <c r="K17" s="191"/>
      <c r="L17" s="191"/>
      <c r="M17" s="191"/>
      <c r="N17" s="191"/>
      <c r="O17" s="191"/>
    </row>
    <row r="18" spans="2:15" ht="30" customHeight="1">
      <c r="B18" s="195" t="s">
        <v>86</v>
      </c>
      <c r="C18" s="182" t="s">
        <v>826</v>
      </c>
      <c r="D18" s="475">
        <v>21</v>
      </c>
      <c r="E18" s="183"/>
      <c r="F18" s="476"/>
      <c r="G18" s="182"/>
      <c r="H18" s="451"/>
      <c r="I18" s="191"/>
      <c r="J18" s="191"/>
      <c r="K18" s="191"/>
      <c r="L18" s="191"/>
      <c r="M18" s="191"/>
      <c r="N18" s="191"/>
      <c r="O18" s="191"/>
    </row>
    <row r="19" spans="2:15" ht="30" customHeight="1">
      <c r="B19" s="197"/>
      <c r="C19" s="178" t="s">
        <v>827</v>
      </c>
      <c r="D19" s="447">
        <f>D9-D11-D12+D16+D17+D18</f>
        <v>158</v>
      </c>
      <c r="E19" s="993"/>
      <c r="F19" s="185"/>
      <c r="G19" s="178" t="s">
        <v>833</v>
      </c>
      <c r="H19" s="450">
        <f>H9-H11+H16</f>
        <v>158</v>
      </c>
      <c r="I19" s="191"/>
      <c r="J19" s="191"/>
      <c r="K19" s="191"/>
      <c r="L19" s="191"/>
      <c r="M19" s="191"/>
      <c r="N19" s="191"/>
      <c r="O19" s="191"/>
    </row>
    <row r="20" spans="2:15" ht="15.75">
      <c r="B20" s="198"/>
      <c r="C20" s="186"/>
      <c r="D20" s="186"/>
      <c r="E20" s="993"/>
      <c r="F20" s="186"/>
      <c r="G20" s="186"/>
      <c r="H20" s="199"/>
      <c r="I20" s="191"/>
      <c r="J20" s="191"/>
      <c r="K20" s="191"/>
      <c r="L20" s="191"/>
      <c r="M20" s="191"/>
      <c r="N20" s="191"/>
      <c r="O20" s="191"/>
    </row>
    <row r="21" spans="2:15" ht="15">
      <c r="B21" s="989" t="s">
        <v>61</v>
      </c>
      <c r="C21" s="982" t="s">
        <v>77</v>
      </c>
      <c r="D21" s="990" t="s">
        <v>63</v>
      </c>
      <c r="E21" s="993"/>
      <c r="F21" s="991" t="s">
        <v>61</v>
      </c>
      <c r="G21" s="982" t="s">
        <v>77</v>
      </c>
      <c r="H21" s="983" t="s">
        <v>63</v>
      </c>
      <c r="I21" s="191"/>
      <c r="J21" s="191"/>
      <c r="K21" s="191"/>
      <c r="L21" s="191"/>
      <c r="M21" s="191"/>
      <c r="N21" s="191"/>
      <c r="O21" s="191"/>
    </row>
    <row r="22" spans="2:15" ht="15">
      <c r="B22" s="989"/>
      <c r="C22" s="982"/>
      <c r="D22" s="990"/>
      <c r="E22" s="993"/>
      <c r="F22" s="991"/>
      <c r="G22" s="982"/>
      <c r="H22" s="983"/>
      <c r="I22" s="191"/>
      <c r="J22" s="191"/>
      <c r="K22" s="191"/>
      <c r="L22" s="191"/>
      <c r="M22" s="191"/>
      <c r="N22" s="191"/>
      <c r="O22" s="191"/>
    </row>
    <row r="23" spans="2:8" ht="30" customHeight="1">
      <c r="B23" s="194"/>
      <c r="C23" s="179" t="s">
        <v>827</v>
      </c>
      <c r="D23" s="446">
        <v>158</v>
      </c>
      <c r="E23" s="178"/>
      <c r="F23" s="179"/>
      <c r="G23" s="179" t="s">
        <v>833</v>
      </c>
      <c r="H23" s="449">
        <v>158</v>
      </c>
    </row>
    <row r="24" spans="2:8" ht="30" customHeight="1">
      <c r="B24" s="195"/>
      <c r="C24" s="180" t="s">
        <v>828</v>
      </c>
      <c r="D24" s="448"/>
      <c r="E24" s="183"/>
      <c r="F24" s="195"/>
      <c r="G24" s="180" t="s">
        <v>834</v>
      </c>
      <c r="H24" s="451"/>
    </row>
    <row r="25" spans="2:8" ht="30" customHeight="1">
      <c r="B25" s="195" t="s">
        <v>82</v>
      </c>
      <c r="C25" s="322" t="s">
        <v>58</v>
      </c>
      <c r="D25" s="448"/>
      <c r="E25" s="183"/>
      <c r="F25" s="195" t="s">
        <v>82</v>
      </c>
      <c r="G25" s="322" t="s">
        <v>821</v>
      </c>
      <c r="H25" s="451">
        <v>5</v>
      </c>
    </row>
    <row r="26" spans="2:8" ht="30" customHeight="1">
      <c r="B26" s="195" t="s">
        <v>85</v>
      </c>
      <c r="C26" s="182"/>
      <c r="D26" s="448"/>
      <c r="E26" s="183"/>
      <c r="F26" s="195" t="s">
        <v>85</v>
      </c>
      <c r="G26" s="182"/>
      <c r="H26" s="451"/>
    </row>
    <row r="27" spans="2:8" ht="30" customHeight="1">
      <c r="B27" s="195" t="s">
        <v>86</v>
      </c>
      <c r="C27" s="182"/>
      <c r="D27" s="448"/>
      <c r="E27" s="183"/>
      <c r="F27" s="195" t="s">
        <v>86</v>
      </c>
      <c r="G27" s="182"/>
      <c r="H27" s="451"/>
    </row>
    <row r="28" spans="2:8" ht="30" customHeight="1">
      <c r="B28" s="195" t="s">
        <v>91</v>
      </c>
      <c r="C28" s="182"/>
      <c r="D28" s="448"/>
      <c r="E28" s="183"/>
      <c r="F28" s="195" t="s">
        <v>91</v>
      </c>
      <c r="G28" s="182"/>
      <c r="H28" s="451"/>
    </row>
    <row r="29" spans="2:8" ht="30" customHeight="1">
      <c r="B29" s="196"/>
      <c r="C29" s="180" t="s">
        <v>829</v>
      </c>
      <c r="D29" s="452"/>
      <c r="E29" s="184"/>
      <c r="F29" s="196"/>
      <c r="G29" s="180" t="s">
        <v>835</v>
      </c>
      <c r="H29" s="453"/>
    </row>
    <row r="30" spans="2:8" ht="30" customHeight="1">
      <c r="B30" s="195" t="s">
        <v>82</v>
      </c>
      <c r="C30" s="322" t="s">
        <v>58</v>
      </c>
      <c r="D30" s="448"/>
      <c r="E30" s="183"/>
      <c r="F30" s="195" t="s">
        <v>82</v>
      </c>
      <c r="G30" s="182" t="s">
        <v>826</v>
      </c>
      <c r="H30" s="451">
        <v>5</v>
      </c>
    </row>
    <row r="31" spans="2:8" ht="30" customHeight="1">
      <c r="B31" s="195" t="s">
        <v>85</v>
      </c>
      <c r="C31" s="182"/>
      <c r="D31" s="448"/>
      <c r="E31" s="183"/>
      <c r="F31" s="195" t="s">
        <v>85</v>
      </c>
      <c r="G31" s="182"/>
      <c r="H31" s="451"/>
    </row>
    <row r="32" spans="2:8" ht="30" customHeight="1" thickBot="1">
      <c r="B32" s="200"/>
      <c r="C32" s="201" t="s">
        <v>830</v>
      </c>
      <c r="D32" s="454">
        <v>158</v>
      </c>
      <c r="E32" s="202"/>
      <c r="F32" s="201"/>
      <c r="G32" s="201" t="s">
        <v>836</v>
      </c>
      <c r="H32" s="455">
        <v>158</v>
      </c>
    </row>
    <row r="33" spans="2:3" ht="15">
      <c r="B33" s="176" t="s">
        <v>524</v>
      </c>
      <c r="C33" s="176"/>
    </row>
  </sheetData>
  <sheetProtection/>
  <mergeCells count="22">
    <mergeCell ref="B5:H5"/>
    <mergeCell ref="B21:B22"/>
    <mergeCell ref="C21:C22"/>
    <mergeCell ref="D21:D22"/>
    <mergeCell ref="F21:F22"/>
    <mergeCell ref="B7:B8"/>
    <mergeCell ref="C7:C8"/>
    <mergeCell ref="D7:D8"/>
    <mergeCell ref="E19:E22"/>
    <mergeCell ref="E7:E8"/>
    <mergeCell ref="F7:F8"/>
    <mergeCell ref="G7:G8"/>
    <mergeCell ref="H7:H8"/>
    <mergeCell ref="J8:J10"/>
    <mergeCell ref="M8:M10"/>
    <mergeCell ref="I8:I10"/>
    <mergeCell ref="G21:G22"/>
    <mergeCell ref="H21:H22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orientation="landscape" scale="57" r:id="rId2"/>
  <ignoredErrors>
    <ignoredError sqref="B11:B17 F25:F31 B25:B31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P71"/>
  <sheetViews>
    <sheetView zoomScale="115" zoomScaleNormal="115" zoomScalePageLayoutView="0" workbookViewId="0" topLeftCell="A34">
      <selection activeCell="M24" sqref="M24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4" width="9.421875" style="0" customWidth="1"/>
    <col min="5" max="5" width="13.851562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24" t="s">
        <v>767</v>
      </c>
    </row>
    <row r="4" spans="3:15" s="23" customFormat="1" ht="16.5">
      <c r="C4" s="1001" t="s">
        <v>837</v>
      </c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</row>
    <row r="5" spans="3:15" s="23" customFormat="1" ht="14.25" thickBot="1"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324" t="s">
        <v>60</v>
      </c>
    </row>
    <row r="6" spans="3:15" s="23" customFormat="1" ht="15" customHeight="1">
      <c r="C6" s="1010" t="s">
        <v>916</v>
      </c>
      <c r="D6" s="1013" t="s">
        <v>21</v>
      </c>
      <c r="E6" s="1014"/>
      <c r="F6" s="1015"/>
      <c r="G6" s="998" t="s">
        <v>746</v>
      </c>
      <c r="H6" s="999"/>
      <c r="I6" s="1000"/>
      <c r="J6" s="1006" t="s">
        <v>111</v>
      </c>
      <c r="K6" s="1007"/>
      <c r="L6" s="1008"/>
      <c r="M6" s="998" t="s">
        <v>112</v>
      </c>
      <c r="N6" s="999"/>
      <c r="O6" s="1000"/>
    </row>
    <row r="7" spans="3:15" s="23" customFormat="1" ht="12.75" customHeight="1">
      <c r="C7" s="1011"/>
      <c r="D7" s="996" t="s">
        <v>63</v>
      </c>
      <c r="E7" s="1002" t="s">
        <v>520</v>
      </c>
      <c r="F7" s="1004" t="s">
        <v>609</v>
      </c>
      <c r="G7" s="996" t="s">
        <v>63</v>
      </c>
      <c r="H7" s="1002" t="s">
        <v>520</v>
      </c>
      <c r="I7" s="1004" t="s">
        <v>609</v>
      </c>
      <c r="J7" s="996" t="s">
        <v>63</v>
      </c>
      <c r="K7" s="1002" t="s">
        <v>520</v>
      </c>
      <c r="L7" s="1004" t="s">
        <v>609</v>
      </c>
      <c r="M7" s="996" t="s">
        <v>63</v>
      </c>
      <c r="N7" s="1002" t="s">
        <v>520</v>
      </c>
      <c r="O7" s="1004" t="s">
        <v>609</v>
      </c>
    </row>
    <row r="8" spans="3:15" s="23" customFormat="1" ht="21.75" customHeight="1" thickBot="1">
      <c r="C8" s="1012"/>
      <c r="D8" s="997"/>
      <c r="E8" s="1003"/>
      <c r="F8" s="1005"/>
      <c r="G8" s="997"/>
      <c r="H8" s="1003"/>
      <c r="I8" s="1005"/>
      <c r="J8" s="997"/>
      <c r="K8" s="1003"/>
      <c r="L8" s="1005"/>
      <c r="M8" s="997"/>
      <c r="N8" s="1003"/>
      <c r="O8" s="1005"/>
    </row>
    <row r="9" spans="3:15" s="23" customFormat="1" ht="15.75">
      <c r="C9" s="159" t="s">
        <v>113</v>
      </c>
      <c r="D9" s="431">
        <v>161</v>
      </c>
      <c r="E9" s="385">
        <v>7700735.18</v>
      </c>
      <c r="F9" s="389">
        <f>E9/D9</f>
        <v>47830.65329192546</v>
      </c>
      <c r="G9" s="773">
        <f>D9-M9</f>
        <v>160</v>
      </c>
      <c r="H9" s="774">
        <f>E9-N9-K9</f>
        <v>7594813.18</v>
      </c>
      <c r="I9" s="722">
        <f>H9/G9</f>
        <v>47467.582375</v>
      </c>
      <c r="J9" s="773"/>
      <c r="K9" s="774"/>
      <c r="L9" s="722"/>
      <c r="M9" s="435">
        <v>1</v>
      </c>
      <c r="N9" s="385">
        <v>105922</v>
      </c>
      <c r="O9" s="722">
        <f>N9/M9</f>
        <v>105922</v>
      </c>
    </row>
    <row r="10" spans="3:15" s="23" customFormat="1" ht="15.75">
      <c r="C10" s="160" t="s">
        <v>114</v>
      </c>
      <c r="D10" s="391">
        <v>161</v>
      </c>
      <c r="E10" s="355">
        <v>7480760.57</v>
      </c>
      <c r="F10" s="389">
        <f aca="true" t="shared" si="0" ref="F10:F22">E10/D10</f>
        <v>46464.35136645963</v>
      </c>
      <c r="G10" s="773">
        <f aca="true" t="shared" si="1" ref="G10:G20">D10-M10</f>
        <v>160</v>
      </c>
      <c r="H10" s="774">
        <f aca="true" t="shared" si="2" ref="H10:H20">E10-N10-K10</f>
        <v>7374838.57</v>
      </c>
      <c r="I10" s="722">
        <f aca="true" t="shared" si="3" ref="I10:I22">H10/G10</f>
        <v>46092.741062500005</v>
      </c>
      <c r="J10" s="775"/>
      <c r="K10" s="776"/>
      <c r="L10" s="722"/>
      <c r="M10" s="433">
        <v>1</v>
      </c>
      <c r="N10" s="355">
        <v>105922</v>
      </c>
      <c r="O10" s="722">
        <f aca="true" t="shared" si="4" ref="O10:O20">N10/M10</f>
        <v>105922</v>
      </c>
    </row>
    <row r="11" spans="3:15" s="23" customFormat="1" ht="15.75">
      <c r="C11" s="160" t="s">
        <v>115</v>
      </c>
      <c r="D11" s="391">
        <v>161</v>
      </c>
      <c r="E11" s="355">
        <v>7333373.78</v>
      </c>
      <c r="F11" s="389">
        <f t="shared" si="0"/>
        <v>45548.905465838514</v>
      </c>
      <c r="G11" s="773">
        <f t="shared" si="1"/>
        <v>160</v>
      </c>
      <c r="H11" s="774">
        <f t="shared" si="2"/>
        <v>7227451.78</v>
      </c>
      <c r="I11" s="722">
        <f t="shared" si="3"/>
        <v>45171.573625000005</v>
      </c>
      <c r="J11" s="775"/>
      <c r="K11" s="774"/>
      <c r="L11" s="722"/>
      <c r="M11" s="433">
        <v>1</v>
      </c>
      <c r="N11" s="385">
        <v>105922</v>
      </c>
      <c r="O11" s="722">
        <f t="shared" si="4"/>
        <v>105922</v>
      </c>
    </row>
    <row r="12" spans="3:15" s="23" customFormat="1" ht="15.75">
      <c r="C12" s="160" t="s">
        <v>116</v>
      </c>
      <c r="D12" s="391">
        <v>161</v>
      </c>
      <c r="E12" s="355">
        <v>7487233.33</v>
      </c>
      <c r="F12" s="389">
        <f t="shared" si="0"/>
        <v>46504.5548447205</v>
      </c>
      <c r="G12" s="773">
        <f t="shared" si="1"/>
        <v>160</v>
      </c>
      <c r="H12" s="774">
        <f t="shared" si="2"/>
        <v>7381311.33</v>
      </c>
      <c r="I12" s="722">
        <f t="shared" si="3"/>
        <v>46133.1958125</v>
      </c>
      <c r="J12" s="775"/>
      <c r="K12" s="776"/>
      <c r="L12" s="722"/>
      <c r="M12" s="433">
        <v>1</v>
      </c>
      <c r="N12" s="355">
        <v>105922</v>
      </c>
      <c r="O12" s="722">
        <f t="shared" si="4"/>
        <v>105922</v>
      </c>
    </row>
    <row r="13" spans="3:15" s="23" customFormat="1" ht="15.75">
      <c r="C13" s="160" t="s">
        <v>117</v>
      </c>
      <c r="D13" s="391">
        <v>159</v>
      </c>
      <c r="E13" s="355">
        <v>7564090.05</v>
      </c>
      <c r="F13" s="389">
        <f t="shared" si="0"/>
        <v>47572.89339622641</v>
      </c>
      <c r="G13" s="773">
        <f t="shared" si="1"/>
        <v>158</v>
      </c>
      <c r="H13" s="774">
        <f t="shared" si="2"/>
        <v>7458168.05</v>
      </c>
      <c r="I13" s="722">
        <f t="shared" si="3"/>
        <v>47203.59525316455</v>
      </c>
      <c r="J13" s="775"/>
      <c r="K13" s="774"/>
      <c r="L13" s="722"/>
      <c r="M13" s="433">
        <v>1</v>
      </c>
      <c r="N13" s="385">
        <v>105922</v>
      </c>
      <c r="O13" s="722">
        <f t="shared" si="4"/>
        <v>105922</v>
      </c>
    </row>
    <row r="14" spans="3:15" s="23" customFormat="1" ht="15.75">
      <c r="C14" s="160" t="s">
        <v>118</v>
      </c>
      <c r="D14" s="391">
        <v>168</v>
      </c>
      <c r="E14" s="355">
        <v>7453448.31</v>
      </c>
      <c r="F14" s="389">
        <f t="shared" si="0"/>
        <v>44365.76375</v>
      </c>
      <c r="G14" s="773">
        <f t="shared" si="1"/>
        <v>167</v>
      </c>
      <c r="H14" s="774">
        <f t="shared" si="2"/>
        <v>7347526.31</v>
      </c>
      <c r="I14" s="722">
        <f t="shared" si="3"/>
        <v>43997.16353293413</v>
      </c>
      <c r="J14" s="775"/>
      <c r="K14" s="776"/>
      <c r="L14" s="722"/>
      <c r="M14" s="433">
        <v>1</v>
      </c>
      <c r="N14" s="355">
        <v>105922</v>
      </c>
      <c r="O14" s="722">
        <f t="shared" si="4"/>
        <v>105922</v>
      </c>
    </row>
    <row r="15" spans="3:15" s="23" customFormat="1" ht="15.75">
      <c r="C15" s="160" t="s">
        <v>119</v>
      </c>
      <c r="D15" s="391">
        <v>163</v>
      </c>
      <c r="E15" s="355">
        <v>7592945.87</v>
      </c>
      <c r="F15" s="389">
        <f t="shared" si="0"/>
        <v>46582.49</v>
      </c>
      <c r="G15" s="773">
        <f t="shared" si="1"/>
        <v>162</v>
      </c>
      <c r="H15" s="774">
        <f t="shared" si="2"/>
        <v>7487023.87</v>
      </c>
      <c r="I15" s="722">
        <f t="shared" si="3"/>
        <v>46216.196728395065</v>
      </c>
      <c r="J15" s="775"/>
      <c r="K15" s="774"/>
      <c r="L15" s="722"/>
      <c r="M15" s="433">
        <v>1</v>
      </c>
      <c r="N15" s="385">
        <v>105922</v>
      </c>
      <c r="O15" s="722">
        <f t="shared" si="4"/>
        <v>105922</v>
      </c>
    </row>
    <row r="16" spans="3:15" s="23" customFormat="1" ht="15.75">
      <c r="C16" s="160" t="s">
        <v>120</v>
      </c>
      <c r="D16" s="391">
        <v>163</v>
      </c>
      <c r="E16" s="355">
        <v>7516905.48</v>
      </c>
      <c r="F16" s="389">
        <f t="shared" si="0"/>
        <v>46115.9845398773</v>
      </c>
      <c r="G16" s="773">
        <f t="shared" si="1"/>
        <v>162</v>
      </c>
      <c r="H16" s="774">
        <f t="shared" si="2"/>
        <v>7410983.48</v>
      </c>
      <c r="I16" s="722">
        <f t="shared" si="3"/>
        <v>45746.81160493827</v>
      </c>
      <c r="J16" s="775"/>
      <c r="K16" s="776"/>
      <c r="L16" s="722"/>
      <c r="M16" s="433">
        <v>1</v>
      </c>
      <c r="N16" s="355">
        <v>105922</v>
      </c>
      <c r="O16" s="722">
        <f t="shared" si="4"/>
        <v>105922</v>
      </c>
    </row>
    <row r="17" spans="3:15" s="23" customFormat="1" ht="15.75">
      <c r="C17" s="160" t="s">
        <v>121</v>
      </c>
      <c r="D17" s="391">
        <v>158</v>
      </c>
      <c r="E17" s="355">
        <v>7189884.53</v>
      </c>
      <c r="F17" s="389">
        <f t="shared" si="0"/>
        <v>45505.59829113924</v>
      </c>
      <c r="G17" s="773">
        <f t="shared" si="1"/>
        <v>157</v>
      </c>
      <c r="H17" s="774">
        <f t="shared" si="2"/>
        <v>7083962.53</v>
      </c>
      <c r="I17" s="722">
        <f t="shared" si="3"/>
        <v>45120.78044585988</v>
      </c>
      <c r="J17" s="775"/>
      <c r="K17" s="774"/>
      <c r="L17" s="722"/>
      <c r="M17" s="433">
        <v>1</v>
      </c>
      <c r="N17" s="385">
        <v>105922</v>
      </c>
      <c r="O17" s="722">
        <f t="shared" si="4"/>
        <v>105922</v>
      </c>
    </row>
    <row r="18" spans="3:15" s="23" customFormat="1" ht="15.75">
      <c r="C18" s="160" t="s">
        <v>122</v>
      </c>
      <c r="D18" s="391">
        <v>157</v>
      </c>
      <c r="E18" s="355">
        <v>7123354.16</v>
      </c>
      <c r="F18" s="389">
        <f t="shared" si="0"/>
        <v>45371.6825477707</v>
      </c>
      <c r="G18" s="773">
        <f t="shared" si="1"/>
        <v>156</v>
      </c>
      <c r="H18" s="774">
        <f t="shared" si="2"/>
        <v>7017432.16</v>
      </c>
      <c r="I18" s="722">
        <f t="shared" si="3"/>
        <v>44983.539487179485</v>
      </c>
      <c r="J18" s="775"/>
      <c r="K18" s="776"/>
      <c r="L18" s="722"/>
      <c r="M18" s="433">
        <v>1</v>
      </c>
      <c r="N18" s="355">
        <v>105922</v>
      </c>
      <c r="O18" s="722">
        <f t="shared" si="4"/>
        <v>105922</v>
      </c>
    </row>
    <row r="19" spans="3:15" s="23" customFormat="1" ht="15.75">
      <c r="C19" s="160" t="s">
        <v>123</v>
      </c>
      <c r="D19" s="391">
        <v>157</v>
      </c>
      <c r="E19" s="355">
        <v>7300000</v>
      </c>
      <c r="F19" s="389">
        <f t="shared" si="0"/>
        <v>46496.8152866242</v>
      </c>
      <c r="G19" s="773">
        <f t="shared" si="1"/>
        <v>156</v>
      </c>
      <c r="H19" s="774">
        <f t="shared" si="2"/>
        <v>7194078</v>
      </c>
      <c r="I19" s="722">
        <f t="shared" si="3"/>
        <v>46115.88461538462</v>
      </c>
      <c r="J19" s="775"/>
      <c r="K19" s="774"/>
      <c r="L19" s="722"/>
      <c r="M19" s="433">
        <v>1</v>
      </c>
      <c r="N19" s="385">
        <v>105922</v>
      </c>
      <c r="O19" s="722">
        <f t="shared" si="4"/>
        <v>105922</v>
      </c>
    </row>
    <row r="20" spans="3:15" s="23" customFormat="1" ht="16.5" thickBot="1">
      <c r="C20" s="160" t="s">
        <v>124</v>
      </c>
      <c r="D20" s="391">
        <v>157</v>
      </c>
      <c r="E20" s="386">
        <v>7150000</v>
      </c>
      <c r="F20" s="389">
        <f t="shared" si="0"/>
        <v>45541.40127388535</v>
      </c>
      <c r="G20" s="773">
        <f t="shared" si="1"/>
        <v>156</v>
      </c>
      <c r="H20" s="774">
        <f t="shared" si="2"/>
        <v>7044078</v>
      </c>
      <c r="I20" s="722">
        <f t="shared" si="3"/>
        <v>45154.346153846156</v>
      </c>
      <c r="J20" s="775"/>
      <c r="K20" s="779"/>
      <c r="L20" s="722"/>
      <c r="M20" s="433">
        <v>1</v>
      </c>
      <c r="N20" s="386">
        <v>105922</v>
      </c>
      <c r="O20" s="722">
        <f t="shared" si="4"/>
        <v>105922</v>
      </c>
    </row>
    <row r="21" spans="3:15" s="23" customFormat="1" ht="16.5" thickBot="1">
      <c r="C21" s="161" t="s">
        <v>21</v>
      </c>
      <c r="D21" s="782">
        <f>SUM(D9:D20)</f>
        <v>1926</v>
      </c>
      <c r="E21" s="781">
        <f>SUM(E9:E20)</f>
        <v>88892731.25999999</v>
      </c>
      <c r="F21" s="389">
        <f>SUM(F9:F20)</f>
        <v>553901.0940544673</v>
      </c>
      <c r="G21" s="822">
        <f>SUM(G9:G20)</f>
        <v>1914</v>
      </c>
      <c r="H21" s="823">
        <f>SUM(H9:H20)</f>
        <v>87621667.25999999</v>
      </c>
      <c r="I21" s="824">
        <f t="shared" si="3"/>
        <v>45779.34548589341</v>
      </c>
      <c r="J21" s="822"/>
      <c r="K21" s="823"/>
      <c r="L21" s="824"/>
      <c r="M21" s="825"/>
      <c r="N21" s="826">
        <f>SUM(N9:N20)</f>
        <v>1271064</v>
      </c>
      <c r="O21" s="785"/>
    </row>
    <row r="22" spans="3:15" s="23" customFormat="1" ht="16.5" thickBot="1">
      <c r="C22" s="162" t="s">
        <v>125</v>
      </c>
      <c r="D22" s="430">
        <f>D21/12</f>
        <v>160.5</v>
      </c>
      <c r="E22" s="786">
        <f>E21/12</f>
        <v>7407727.6049999995</v>
      </c>
      <c r="F22" s="389">
        <f t="shared" si="0"/>
        <v>46154.06607476635</v>
      </c>
      <c r="G22" s="788">
        <f>G21/12</f>
        <v>159.5</v>
      </c>
      <c r="H22" s="789">
        <f>H21/12</f>
        <v>7301805.6049999995</v>
      </c>
      <c r="I22" s="790">
        <f t="shared" si="3"/>
        <v>45779.34548589341</v>
      </c>
      <c r="J22" s="788"/>
      <c r="K22" s="789"/>
      <c r="L22" s="790"/>
      <c r="M22" s="444">
        <v>1</v>
      </c>
      <c r="N22" s="786">
        <v>105922</v>
      </c>
      <c r="O22" s="790">
        <v>105922</v>
      </c>
    </row>
    <row r="23" spans="3:15" s="23" customFormat="1" ht="12.75">
      <c r="C23" s="1017" t="s">
        <v>745</v>
      </c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26"/>
    </row>
    <row r="24" spans="3:15" s="23" customFormat="1" ht="12.75">
      <c r="C24" s="155" t="s">
        <v>744</v>
      </c>
      <c r="D24" s="155"/>
      <c r="E24" s="155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3:15" s="23" customFormat="1" ht="12.75"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3:15" s="23" customFormat="1" ht="12.75"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3:15" s="23" customFormat="1" ht="12.75"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3:15" s="23" customFormat="1" ht="16.5">
      <c r="C28" s="1001" t="s">
        <v>838</v>
      </c>
      <c r="D28" s="1001"/>
      <c r="E28" s="1001"/>
      <c r="F28" s="1001"/>
      <c r="G28" s="1001"/>
      <c r="H28" s="1001"/>
      <c r="I28" s="1001"/>
      <c r="J28" s="1001"/>
      <c r="K28" s="1001"/>
      <c r="L28" s="1001"/>
      <c r="M28" s="1001"/>
      <c r="N28" s="1001"/>
      <c r="O28" s="1001"/>
    </row>
    <row r="29" spans="3:15" s="23" customFormat="1" ht="15.75" thickBot="1">
      <c r="C29" s="156"/>
      <c r="D29" s="157"/>
      <c r="E29" s="157"/>
      <c r="F29" s="157"/>
      <c r="G29" s="157"/>
      <c r="H29" s="158"/>
      <c r="I29" s="158"/>
      <c r="J29" s="158"/>
      <c r="K29" s="158"/>
      <c r="L29" s="158"/>
      <c r="M29" s="158"/>
      <c r="N29" s="105"/>
      <c r="O29" s="324" t="s">
        <v>60</v>
      </c>
    </row>
    <row r="30" spans="3:16" s="23" customFormat="1" ht="15" customHeight="1">
      <c r="C30" s="1010" t="s">
        <v>610</v>
      </c>
      <c r="D30" s="1013" t="s">
        <v>21</v>
      </c>
      <c r="E30" s="1014"/>
      <c r="F30" s="1015"/>
      <c r="G30" s="998" t="s">
        <v>521</v>
      </c>
      <c r="H30" s="999"/>
      <c r="I30" s="1000"/>
      <c r="J30" s="1006" t="s">
        <v>111</v>
      </c>
      <c r="K30" s="1007"/>
      <c r="L30" s="1008"/>
      <c r="M30" s="998" t="s">
        <v>112</v>
      </c>
      <c r="N30" s="999"/>
      <c r="O30" s="1000"/>
      <c r="P30" s="33"/>
    </row>
    <row r="31" spans="3:15" s="23" customFormat="1" ht="12.75" customHeight="1">
      <c r="C31" s="1011"/>
      <c r="D31" s="996" t="s">
        <v>63</v>
      </c>
      <c r="E31" s="1002" t="s">
        <v>520</v>
      </c>
      <c r="F31" s="1004" t="s">
        <v>609</v>
      </c>
      <c r="G31" s="996" t="s">
        <v>63</v>
      </c>
      <c r="H31" s="1002" t="s">
        <v>520</v>
      </c>
      <c r="I31" s="1004" t="s">
        <v>609</v>
      </c>
      <c r="J31" s="996" t="s">
        <v>63</v>
      </c>
      <c r="K31" s="1002" t="s">
        <v>520</v>
      </c>
      <c r="L31" s="1004" t="s">
        <v>609</v>
      </c>
      <c r="M31" s="996" t="s">
        <v>63</v>
      </c>
      <c r="N31" s="1002" t="s">
        <v>520</v>
      </c>
      <c r="O31" s="1004" t="s">
        <v>609</v>
      </c>
    </row>
    <row r="32" spans="2:15" s="23" customFormat="1" ht="21.75" customHeight="1" thickBot="1">
      <c r="B32" s="314"/>
      <c r="C32" s="1016"/>
      <c r="D32" s="997"/>
      <c r="E32" s="1003"/>
      <c r="F32" s="1005"/>
      <c r="G32" s="997"/>
      <c r="H32" s="1003"/>
      <c r="I32" s="1005"/>
      <c r="J32" s="997"/>
      <c r="K32" s="1003"/>
      <c r="L32" s="1005"/>
      <c r="M32" s="997"/>
      <c r="N32" s="1003"/>
      <c r="O32" s="1005"/>
    </row>
    <row r="33" spans="2:15" s="23" customFormat="1" ht="14.25" customHeight="1">
      <c r="B33" s="314"/>
      <c r="C33" s="325" t="s">
        <v>113</v>
      </c>
      <c r="D33" s="435">
        <v>158</v>
      </c>
      <c r="E33" s="385">
        <v>8198037.100423729</v>
      </c>
      <c r="F33" s="772">
        <f>E33/D33</f>
        <v>51886.3107621755</v>
      </c>
      <c r="G33" s="773">
        <f>D33-J33-M33</f>
        <v>155</v>
      </c>
      <c r="H33" s="774">
        <f>E33-K33-N33</f>
        <v>8024115.100423729</v>
      </c>
      <c r="I33" s="722">
        <f>H33/G33</f>
        <v>51768.484518862766</v>
      </c>
      <c r="J33" s="773">
        <v>2</v>
      </c>
      <c r="K33" s="774">
        <v>68000</v>
      </c>
      <c r="L33" s="722">
        <v>34000</v>
      </c>
      <c r="M33" s="435">
        <v>1</v>
      </c>
      <c r="N33" s="385">
        <v>105922</v>
      </c>
      <c r="O33" s="722">
        <f>N33/M33</f>
        <v>105922</v>
      </c>
    </row>
    <row r="34" spans="2:15" s="23" customFormat="1" ht="14.25" customHeight="1">
      <c r="B34" s="314"/>
      <c r="C34" s="326" t="s">
        <v>114</v>
      </c>
      <c r="D34" s="433">
        <v>158</v>
      </c>
      <c r="E34" s="355">
        <v>7965908.8398305075</v>
      </c>
      <c r="F34" s="772">
        <f aca="true" t="shared" si="5" ref="F34:F44">E34/D34</f>
        <v>50417.14455588929</v>
      </c>
      <c r="G34" s="773">
        <f aca="true" t="shared" si="6" ref="G34:H44">D34-J34-M34</f>
        <v>155</v>
      </c>
      <c r="H34" s="774">
        <f t="shared" si="6"/>
        <v>7791986.8398305075</v>
      </c>
      <c r="I34" s="722">
        <f aca="true" t="shared" si="7" ref="I34:I44">H34/G34</f>
        <v>50270.88283761618</v>
      </c>
      <c r="J34" s="775">
        <v>2</v>
      </c>
      <c r="K34" s="776">
        <v>68000</v>
      </c>
      <c r="L34" s="777">
        <v>34000</v>
      </c>
      <c r="M34" s="433">
        <v>1</v>
      </c>
      <c r="N34" s="355">
        <v>105922</v>
      </c>
      <c r="O34" s="722">
        <f aca="true" t="shared" si="8" ref="O34:O44">N34/M34</f>
        <v>105922</v>
      </c>
    </row>
    <row r="35" spans="2:15" s="23" customFormat="1" ht="14.25" customHeight="1">
      <c r="B35" s="314"/>
      <c r="C35" s="326" t="s">
        <v>115</v>
      </c>
      <c r="D35" s="435">
        <v>158</v>
      </c>
      <c r="E35" s="355">
        <v>7810379.022457628</v>
      </c>
      <c r="F35" s="772">
        <f t="shared" si="5"/>
        <v>49432.77862314954</v>
      </c>
      <c r="G35" s="773">
        <f t="shared" si="6"/>
        <v>155</v>
      </c>
      <c r="H35" s="774">
        <f t="shared" si="6"/>
        <v>7636457.022457628</v>
      </c>
      <c r="I35" s="722">
        <f t="shared" si="7"/>
        <v>49267.46466101695</v>
      </c>
      <c r="J35" s="775">
        <v>2</v>
      </c>
      <c r="K35" s="776">
        <v>68000</v>
      </c>
      <c r="L35" s="777">
        <v>34000</v>
      </c>
      <c r="M35" s="433">
        <v>1</v>
      </c>
      <c r="N35" s="385">
        <v>105922</v>
      </c>
      <c r="O35" s="722">
        <f t="shared" si="8"/>
        <v>105922</v>
      </c>
    </row>
    <row r="36" spans="2:15" s="23" customFormat="1" ht="14.25" customHeight="1">
      <c r="B36" s="314"/>
      <c r="C36" s="326" t="s">
        <v>116</v>
      </c>
      <c r="D36" s="433">
        <v>158</v>
      </c>
      <c r="E36" s="355">
        <v>7972739.33898305</v>
      </c>
      <c r="F36" s="772">
        <f t="shared" si="5"/>
        <v>50460.37556318386</v>
      </c>
      <c r="G36" s="773">
        <f t="shared" si="6"/>
        <v>155</v>
      </c>
      <c r="H36" s="774">
        <f t="shared" si="6"/>
        <v>7798817.33898305</v>
      </c>
      <c r="I36" s="722">
        <f t="shared" si="7"/>
        <v>50314.95057408419</v>
      </c>
      <c r="J36" s="775">
        <v>2</v>
      </c>
      <c r="K36" s="776">
        <v>68000</v>
      </c>
      <c r="L36" s="777">
        <v>34000</v>
      </c>
      <c r="M36" s="433">
        <v>1</v>
      </c>
      <c r="N36" s="355">
        <v>105922</v>
      </c>
      <c r="O36" s="722">
        <f t="shared" si="8"/>
        <v>105922</v>
      </c>
    </row>
    <row r="37" spans="2:15" s="23" customFormat="1" ht="14.25" customHeight="1">
      <c r="B37" s="314"/>
      <c r="C37" s="326" t="s">
        <v>117</v>
      </c>
      <c r="D37" s="435">
        <v>158</v>
      </c>
      <c r="E37" s="355">
        <v>8053842.415677965</v>
      </c>
      <c r="F37" s="772">
        <f t="shared" si="5"/>
        <v>50973.68617517699</v>
      </c>
      <c r="G37" s="773">
        <f t="shared" si="6"/>
        <v>155</v>
      </c>
      <c r="H37" s="774">
        <f t="shared" si="6"/>
        <v>7879920.415677965</v>
      </c>
      <c r="I37" s="722">
        <f t="shared" si="7"/>
        <v>50838.196230180416</v>
      </c>
      <c r="J37" s="775">
        <v>2</v>
      </c>
      <c r="K37" s="776">
        <v>68000</v>
      </c>
      <c r="L37" s="777">
        <v>34000</v>
      </c>
      <c r="M37" s="433">
        <v>1</v>
      </c>
      <c r="N37" s="385">
        <v>105922</v>
      </c>
      <c r="O37" s="722">
        <f t="shared" si="8"/>
        <v>105922</v>
      </c>
    </row>
    <row r="38" spans="2:15" s="23" customFormat="1" ht="14.25" customHeight="1">
      <c r="B38" s="314"/>
      <c r="C38" s="326" t="s">
        <v>118</v>
      </c>
      <c r="D38" s="433">
        <v>158</v>
      </c>
      <c r="E38" s="355">
        <v>7937087.719067796</v>
      </c>
      <c r="F38" s="772">
        <f t="shared" si="5"/>
        <v>50234.732399163266</v>
      </c>
      <c r="G38" s="773">
        <f t="shared" si="6"/>
        <v>155</v>
      </c>
      <c r="H38" s="774">
        <f t="shared" si="6"/>
        <v>7763165.719067796</v>
      </c>
      <c r="I38" s="722">
        <f t="shared" si="7"/>
        <v>50084.94012301804</v>
      </c>
      <c r="J38" s="775">
        <v>2</v>
      </c>
      <c r="K38" s="776">
        <v>68000</v>
      </c>
      <c r="L38" s="777">
        <v>34000</v>
      </c>
      <c r="M38" s="433">
        <v>1</v>
      </c>
      <c r="N38" s="355">
        <v>105922</v>
      </c>
      <c r="O38" s="722">
        <f t="shared" si="8"/>
        <v>105922</v>
      </c>
    </row>
    <row r="39" spans="2:15" s="23" customFormat="1" ht="14.25" customHeight="1">
      <c r="B39" s="314"/>
      <c r="C39" s="326" t="s">
        <v>119</v>
      </c>
      <c r="D39" s="435">
        <v>158</v>
      </c>
      <c r="E39" s="355">
        <v>8084292.620338983</v>
      </c>
      <c r="F39" s="772">
        <f t="shared" si="5"/>
        <v>51166.40898948723</v>
      </c>
      <c r="G39" s="773">
        <f t="shared" si="6"/>
        <v>155</v>
      </c>
      <c r="H39" s="774">
        <f t="shared" si="6"/>
        <v>7910370.620338983</v>
      </c>
      <c r="I39" s="722">
        <f t="shared" si="7"/>
        <v>51034.64916347731</v>
      </c>
      <c r="J39" s="775">
        <v>2</v>
      </c>
      <c r="K39" s="776">
        <v>68000</v>
      </c>
      <c r="L39" s="777">
        <v>34000</v>
      </c>
      <c r="M39" s="433">
        <v>1</v>
      </c>
      <c r="N39" s="385">
        <v>105922</v>
      </c>
      <c r="O39" s="722">
        <f t="shared" si="8"/>
        <v>105922</v>
      </c>
    </row>
    <row r="40" spans="2:15" s="23" customFormat="1" ht="14.25" customHeight="1">
      <c r="B40" s="314"/>
      <c r="C40" s="326" t="s">
        <v>120</v>
      </c>
      <c r="D40" s="433">
        <v>158</v>
      </c>
      <c r="E40" s="355">
        <v>8004050.908474576</v>
      </c>
      <c r="F40" s="772">
        <f t="shared" si="5"/>
        <v>50658.55005363656</v>
      </c>
      <c r="G40" s="773">
        <f t="shared" si="6"/>
        <v>155</v>
      </c>
      <c r="H40" s="774">
        <f t="shared" si="6"/>
        <v>7830128.908474576</v>
      </c>
      <c r="I40" s="722">
        <f t="shared" si="7"/>
        <v>50516.960699835974</v>
      </c>
      <c r="J40" s="775">
        <v>2</v>
      </c>
      <c r="K40" s="776">
        <v>68000</v>
      </c>
      <c r="L40" s="777">
        <v>34000</v>
      </c>
      <c r="M40" s="433">
        <v>1</v>
      </c>
      <c r="N40" s="355">
        <v>105922</v>
      </c>
      <c r="O40" s="722">
        <f t="shared" si="8"/>
        <v>105922</v>
      </c>
    </row>
    <row r="41" spans="2:15" s="23" customFormat="1" ht="14.25" customHeight="1">
      <c r="B41" s="314"/>
      <c r="C41" s="326" t="s">
        <v>121</v>
      </c>
      <c r="D41" s="435">
        <v>158</v>
      </c>
      <c r="E41" s="355">
        <v>8014625.2805084735</v>
      </c>
      <c r="F41" s="772">
        <f t="shared" si="5"/>
        <v>50725.47645891439</v>
      </c>
      <c r="G41" s="773">
        <f t="shared" si="6"/>
        <v>155</v>
      </c>
      <c r="H41" s="774">
        <f t="shared" si="6"/>
        <v>7840703.2805084735</v>
      </c>
      <c r="I41" s="722">
        <f t="shared" si="7"/>
        <v>50585.18245489338</v>
      </c>
      <c r="J41" s="775">
        <v>2</v>
      </c>
      <c r="K41" s="776">
        <v>68000</v>
      </c>
      <c r="L41" s="777">
        <v>34000</v>
      </c>
      <c r="M41" s="433">
        <v>1</v>
      </c>
      <c r="N41" s="385">
        <v>105922</v>
      </c>
      <c r="O41" s="722">
        <f t="shared" si="8"/>
        <v>105922</v>
      </c>
    </row>
    <row r="42" spans="2:15" s="23" customFormat="1" ht="14.25" customHeight="1">
      <c r="B42" s="314"/>
      <c r="C42" s="326" t="s">
        <v>122</v>
      </c>
      <c r="D42" s="433">
        <v>158</v>
      </c>
      <c r="E42" s="355">
        <v>7970601.681355932</v>
      </c>
      <c r="F42" s="772">
        <f t="shared" si="5"/>
        <v>50446.846084531215</v>
      </c>
      <c r="G42" s="773">
        <f t="shared" si="6"/>
        <v>155</v>
      </c>
      <c r="H42" s="774">
        <f t="shared" si="6"/>
        <v>7796679.681355932</v>
      </c>
      <c r="I42" s="722">
        <f t="shared" si="7"/>
        <v>50301.1592345544</v>
      </c>
      <c r="J42" s="775">
        <v>2</v>
      </c>
      <c r="K42" s="776">
        <v>68000</v>
      </c>
      <c r="L42" s="777">
        <v>34000</v>
      </c>
      <c r="M42" s="433">
        <v>1</v>
      </c>
      <c r="N42" s="355">
        <v>105922</v>
      </c>
      <c r="O42" s="722">
        <f t="shared" si="8"/>
        <v>105922</v>
      </c>
    </row>
    <row r="43" spans="2:15" s="23" customFormat="1" ht="14.25" customHeight="1">
      <c r="B43" s="314"/>
      <c r="C43" s="326" t="s">
        <v>123</v>
      </c>
      <c r="D43" s="435">
        <v>158</v>
      </c>
      <c r="E43" s="355">
        <v>8015093.206779661</v>
      </c>
      <c r="F43" s="772">
        <f t="shared" si="5"/>
        <v>50728.43801759279</v>
      </c>
      <c r="G43" s="773">
        <f t="shared" si="6"/>
        <v>155</v>
      </c>
      <c r="H43" s="774">
        <f t="shared" si="6"/>
        <v>7841171.206779661</v>
      </c>
      <c r="I43" s="722">
        <f t="shared" si="7"/>
        <v>50588.20133406232</v>
      </c>
      <c r="J43" s="775">
        <v>2</v>
      </c>
      <c r="K43" s="776">
        <v>68000</v>
      </c>
      <c r="L43" s="777">
        <v>34000</v>
      </c>
      <c r="M43" s="433">
        <v>1</v>
      </c>
      <c r="N43" s="385">
        <v>105922</v>
      </c>
      <c r="O43" s="722">
        <f t="shared" si="8"/>
        <v>105922</v>
      </c>
    </row>
    <row r="44" spans="2:15" s="23" customFormat="1" ht="14.25" customHeight="1" thickBot="1">
      <c r="B44" s="314"/>
      <c r="C44" s="326" t="s">
        <v>124</v>
      </c>
      <c r="D44" s="433">
        <v>158</v>
      </c>
      <c r="E44" s="386">
        <v>7970601.681355932</v>
      </c>
      <c r="F44" s="772">
        <f t="shared" si="5"/>
        <v>50446.846084531215</v>
      </c>
      <c r="G44" s="773">
        <f t="shared" si="6"/>
        <v>155</v>
      </c>
      <c r="H44" s="778">
        <f t="shared" si="6"/>
        <v>7796679.681355932</v>
      </c>
      <c r="I44" s="722">
        <f t="shared" si="7"/>
        <v>50301.1592345544</v>
      </c>
      <c r="J44" s="775">
        <v>2</v>
      </c>
      <c r="K44" s="779">
        <v>68000</v>
      </c>
      <c r="L44" s="777">
        <v>34000</v>
      </c>
      <c r="M44" s="433">
        <v>1</v>
      </c>
      <c r="N44" s="386">
        <v>105922</v>
      </c>
      <c r="O44" s="722">
        <f t="shared" si="8"/>
        <v>105922</v>
      </c>
    </row>
    <row r="45" spans="2:15" s="23" customFormat="1" ht="14.25" customHeight="1" thickBot="1">
      <c r="B45" s="314"/>
      <c r="C45" s="327" t="s">
        <v>21</v>
      </c>
      <c r="D45" s="780">
        <f>SUM(D33:D44)</f>
        <v>1896</v>
      </c>
      <c r="E45" s="781">
        <f>SUM(E33:E44)</f>
        <v>95997259.81525424</v>
      </c>
      <c r="F45" s="782"/>
      <c r="G45" s="783"/>
      <c r="H45" s="784">
        <f>SUM(H33:H44)</f>
        <v>93910195.81525424</v>
      </c>
      <c r="I45" s="785"/>
      <c r="J45" s="783"/>
      <c r="K45" s="784">
        <v>816000</v>
      </c>
      <c r="L45" s="785"/>
      <c r="M45" s="780"/>
      <c r="N45" s="781">
        <f>SUM(N33:N44)</f>
        <v>1271064</v>
      </c>
      <c r="O45" s="785"/>
    </row>
    <row r="46" spans="2:15" s="23" customFormat="1" ht="14.25" customHeight="1" thickBot="1">
      <c r="B46" s="314"/>
      <c r="C46" s="328" t="s">
        <v>125</v>
      </c>
      <c r="D46" s="444">
        <f>D45/12</f>
        <v>158</v>
      </c>
      <c r="E46" s="786">
        <f>E45/12</f>
        <v>7999771.651271187</v>
      </c>
      <c r="F46" s="787">
        <f>E46/D46</f>
        <v>50631.466147285995</v>
      </c>
      <c r="G46" s="788">
        <f>155</f>
        <v>155</v>
      </c>
      <c r="H46" s="789">
        <f>H45/12</f>
        <v>7825849.651271187</v>
      </c>
      <c r="I46" s="790">
        <f>H46/G46</f>
        <v>50489.35258884636</v>
      </c>
      <c r="J46" s="788">
        <v>2</v>
      </c>
      <c r="K46" s="789">
        <f>K45/12</f>
        <v>68000</v>
      </c>
      <c r="L46" s="790">
        <v>34000</v>
      </c>
      <c r="M46" s="444">
        <v>1</v>
      </c>
      <c r="N46" s="786">
        <v>105922</v>
      </c>
      <c r="O46" s="790">
        <v>105922</v>
      </c>
    </row>
    <row r="47" spans="3:15" s="23" customFormat="1" ht="15">
      <c r="C47" s="1009" t="s">
        <v>522</v>
      </c>
      <c r="D47" s="1009"/>
      <c r="E47" s="1009"/>
      <c r="F47" s="1009"/>
      <c r="G47" s="1009"/>
      <c r="H47" s="1009"/>
      <c r="I47" s="1009"/>
      <c r="J47" s="1009"/>
      <c r="K47" s="1009"/>
      <c r="L47" s="1009"/>
      <c r="M47" s="1009"/>
      <c r="N47" s="1009"/>
      <c r="O47" s="105"/>
    </row>
    <row r="48" spans="3:15" ht="12.75"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3:15" ht="12.75"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3:15" ht="12.75"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3:15" ht="16.5">
      <c r="C51" s="1001" t="s">
        <v>839</v>
      </c>
      <c r="D51" s="1001"/>
      <c r="E51" s="1001"/>
      <c r="F51" s="1001"/>
      <c r="G51" s="1001"/>
      <c r="H51" s="1001"/>
      <c r="I51" s="1001"/>
      <c r="J51" s="1001"/>
      <c r="K51" s="1001"/>
      <c r="L51" s="1001"/>
      <c r="M51" s="1001"/>
      <c r="N51" s="1001"/>
      <c r="O51" s="1001"/>
    </row>
    <row r="52" spans="3:15" ht="15.75" thickBot="1">
      <c r="C52" s="156"/>
      <c r="D52" s="157"/>
      <c r="E52" s="157"/>
      <c r="F52" s="157"/>
      <c r="G52" s="157"/>
      <c r="H52" s="158"/>
      <c r="I52" s="158"/>
      <c r="J52" s="158"/>
      <c r="K52" s="158"/>
      <c r="L52" s="158"/>
      <c r="M52" s="158"/>
      <c r="N52" s="105"/>
      <c r="O52" s="324" t="s">
        <v>60</v>
      </c>
    </row>
    <row r="53" spans="3:15" ht="15" customHeight="1">
      <c r="C53" s="1010" t="s">
        <v>610</v>
      </c>
      <c r="D53" s="1013" t="s">
        <v>21</v>
      </c>
      <c r="E53" s="1014"/>
      <c r="F53" s="1015"/>
      <c r="G53" s="998" t="s">
        <v>521</v>
      </c>
      <c r="H53" s="999"/>
      <c r="I53" s="1000"/>
      <c r="J53" s="1006" t="s">
        <v>111</v>
      </c>
      <c r="K53" s="1007"/>
      <c r="L53" s="1008"/>
      <c r="M53" s="998" t="s">
        <v>112</v>
      </c>
      <c r="N53" s="999"/>
      <c r="O53" s="1000"/>
    </row>
    <row r="54" spans="3:15" ht="12.75" customHeight="1">
      <c r="C54" s="1011"/>
      <c r="D54" s="996" t="s">
        <v>63</v>
      </c>
      <c r="E54" s="1002" t="s">
        <v>520</v>
      </c>
      <c r="F54" s="1004" t="s">
        <v>609</v>
      </c>
      <c r="G54" s="996" t="s">
        <v>63</v>
      </c>
      <c r="H54" s="1002" t="s">
        <v>520</v>
      </c>
      <c r="I54" s="1004" t="s">
        <v>609</v>
      </c>
      <c r="J54" s="996" t="s">
        <v>63</v>
      </c>
      <c r="K54" s="1002" t="s">
        <v>520</v>
      </c>
      <c r="L54" s="1004" t="s">
        <v>609</v>
      </c>
      <c r="M54" s="996" t="s">
        <v>63</v>
      </c>
      <c r="N54" s="1002" t="s">
        <v>520</v>
      </c>
      <c r="O54" s="1004" t="s">
        <v>609</v>
      </c>
    </row>
    <row r="55" spans="3:15" ht="13.5" customHeight="1" thickBot="1">
      <c r="C55" s="1012"/>
      <c r="D55" s="997"/>
      <c r="E55" s="1003"/>
      <c r="F55" s="1005"/>
      <c r="G55" s="997"/>
      <c r="H55" s="1003"/>
      <c r="I55" s="1005"/>
      <c r="J55" s="997"/>
      <c r="K55" s="1003"/>
      <c r="L55" s="1005"/>
      <c r="M55" s="997"/>
      <c r="N55" s="1003"/>
      <c r="O55" s="1005"/>
    </row>
    <row r="56" spans="3:15" ht="15.75">
      <c r="C56" s="329" t="s">
        <v>113</v>
      </c>
      <c r="D56" s="791">
        <v>158</v>
      </c>
      <c r="E56" s="792">
        <v>9673683.7785</v>
      </c>
      <c r="F56" s="793">
        <f>E56/D56</f>
        <v>61225.84669936709</v>
      </c>
      <c r="G56" s="794">
        <f>D56-J56-M56</f>
        <v>155</v>
      </c>
      <c r="H56" s="795">
        <f>E56-K56-N56</f>
        <v>9468051.7785</v>
      </c>
      <c r="I56" s="796">
        <f>H56/G56</f>
        <v>61084.205022580645</v>
      </c>
      <c r="J56" s="794">
        <v>2</v>
      </c>
      <c r="K56" s="795">
        <f>80750</f>
        <v>80750</v>
      </c>
      <c r="L56" s="796">
        <f>K56/J56</f>
        <v>40375</v>
      </c>
      <c r="M56" s="797">
        <v>1</v>
      </c>
      <c r="N56" s="798">
        <v>124882</v>
      </c>
      <c r="O56" s="796">
        <v>124882</v>
      </c>
    </row>
    <row r="57" spans="3:15" ht="15.75">
      <c r="C57" s="330" t="s">
        <v>114</v>
      </c>
      <c r="D57" s="799">
        <v>158</v>
      </c>
      <c r="E57" s="792">
        <v>9399772.430999998</v>
      </c>
      <c r="F57" s="793">
        <f aca="true" t="shared" si="9" ref="F57:F67">E57/D57</f>
        <v>59492.230575949354</v>
      </c>
      <c r="G57" s="794">
        <f aca="true" t="shared" si="10" ref="G57:H67">D57-J57-M57</f>
        <v>155</v>
      </c>
      <c r="H57" s="795">
        <f t="shared" si="10"/>
        <v>9194140.430999998</v>
      </c>
      <c r="I57" s="796">
        <f aca="true" t="shared" si="11" ref="I57:I67">H57/G57</f>
        <v>59317.03503870966</v>
      </c>
      <c r="J57" s="800">
        <v>2</v>
      </c>
      <c r="K57" s="795">
        <f aca="true" t="shared" si="12" ref="K57:K67">80750</f>
        <v>80750</v>
      </c>
      <c r="L57" s="796">
        <f aca="true" t="shared" si="13" ref="L57:L67">K57/J57</f>
        <v>40375</v>
      </c>
      <c r="M57" s="801">
        <v>1</v>
      </c>
      <c r="N57" s="802">
        <v>124882</v>
      </c>
      <c r="O57" s="803">
        <v>124882</v>
      </c>
    </row>
    <row r="58" spans="3:15" ht="15.75">
      <c r="C58" s="330" t="s">
        <v>115</v>
      </c>
      <c r="D58" s="791">
        <v>158</v>
      </c>
      <c r="E58" s="792">
        <v>9216247.2465</v>
      </c>
      <c r="F58" s="793">
        <f t="shared" si="9"/>
        <v>58330.67877531646</v>
      </c>
      <c r="G58" s="794">
        <f t="shared" si="10"/>
        <v>155</v>
      </c>
      <c r="H58" s="795">
        <f t="shared" si="10"/>
        <v>9010615.2465</v>
      </c>
      <c r="I58" s="796">
        <f t="shared" si="11"/>
        <v>58133.00159032258</v>
      </c>
      <c r="J58" s="800">
        <v>2</v>
      </c>
      <c r="K58" s="795">
        <f t="shared" si="12"/>
        <v>80750</v>
      </c>
      <c r="L58" s="796">
        <f t="shared" si="13"/>
        <v>40375</v>
      </c>
      <c r="M58" s="797">
        <v>1</v>
      </c>
      <c r="N58" s="798">
        <v>124882</v>
      </c>
      <c r="O58" s="796">
        <v>124882</v>
      </c>
    </row>
    <row r="59" spans="3:15" ht="15.75">
      <c r="C59" s="330" t="s">
        <v>116</v>
      </c>
      <c r="D59" s="799">
        <v>158</v>
      </c>
      <c r="E59" s="792">
        <v>9407832.419999998</v>
      </c>
      <c r="F59" s="793">
        <f t="shared" si="9"/>
        <v>59543.24316455695</v>
      </c>
      <c r="G59" s="794">
        <f t="shared" si="10"/>
        <v>155</v>
      </c>
      <c r="H59" s="795">
        <f t="shared" si="10"/>
        <v>9202200.419999998</v>
      </c>
      <c r="I59" s="796">
        <f t="shared" si="11"/>
        <v>59369.03496774192</v>
      </c>
      <c r="J59" s="800">
        <v>2</v>
      </c>
      <c r="K59" s="795">
        <f t="shared" si="12"/>
        <v>80750</v>
      </c>
      <c r="L59" s="796">
        <f t="shared" si="13"/>
        <v>40375</v>
      </c>
      <c r="M59" s="801">
        <v>1</v>
      </c>
      <c r="N59" s="802">
        <v>124882</v>
      </c>
      <c r="O59" s="803">
        <v>124882</v>
      </c>
    </row>
    <row r="60" spans="3:15" ht="15.75">
      <c r="C60" s="330" t="s">
        <v>117</v>
      </c>
      <c r="D60" s="791">
        <v>158</v>
      </c>
      <c r="E60" s="792">
        <v>9503534.050499998</v>
      </c>
      <c r="F60" s="793">
        <f t="shared" si="9"/>
        <v>60148.949686708846</v>
      </c>
      <c r="G60" s="794">
        <f t="shared" si="10"/>
        <v>155</v>
      </c>
      <c r="H60" s="795">
        <f t="shared" si="10"/>
        <v>9297902.050499998</v>
      </c>
      <c r="I60" s="796">
        <f t="shared" si="11"/>
        <v>59986.46484193547</v>
      </c>
      <c r="J60" s="800">
        <v>2</v>
      </c>
      <c r="K60" s="795">
        <f t="shared" si="12"/>
        <v>80750</v>
      </c>
      <c r="L60" s="796">
        <f t="shared" si="13"/>
        <v>40375</v>
      </c>
      <c r="M60" s="797">
        <v>1</v>
      </c>
      <c r="N60" s="798">
        <v>124882</v>
      </c>
      <c r="O60" s="796">
        <v>124882</v>
      </c>
    </row>
    <row r="61" spans="3:15" ht="15.75">
      <c r="C61" s="330" t="s">
        <v>118</v>
      </c>
      <c r="D61" s="799">
        <v>158</v>
      </c>
      <c r="E61" s="792">
        <v>9365763.508499999</v>
      </c>
      <c r="F61" s="793">
        <f t="shared" si="9"/>
        <v>59276.98423101265</v>
      </c>
      <c r="G61" s="794">
        <f t="shared" si="10"/>
        <v>155</v>
      </c>
      <c r="H61" s="795">
        <f t="shared" si="10"/>
        <v>9160131.508499999</v>
      </c>
      <c r="I61" s="796">
        <f t="shared" si="11"/>
        <v>59097.622635483865</v>
      </c>
      <c r="J61" s="800">
        <v>2</v>
      </c>
      <c r="K61" s="795">
        <f t="shared" si="12"/>
        <v>80750</v>
      </c>
      <c r="L61" s="796">
        <f t="shared" si="13"/>
        <v>40375</v>
      </c>
      <c r="M61" s="801">
        <v>1</v>
      </c>
      <c r="N61" s="802">
        <v>124882</v>
      </c>
      <c r="O61" s="803">
        <v>124882</v>
      </c>
    </row>
    <row r="62" spans="3:15" ht="15.75">
      <c r="C62" s="330" t="s">
        <v>119</v>
      </c>
      <c r="D62" s="791">
        <v>158</v>
      </c>
      <c r="E62" s="792">
        <v>9539465.292</v>
      </c>
      <c r="F62" s="793">
        <f t="shared" si="9"/>
        <v>60376.362607594936</v>
      </c>
      <c r="G62" s="794">
        <f t="shared" si="10"/>
        <v>155</v>
      </c>
      <c r="H62" s="795">
        <f t="shared" si="10"/>
        <v>9333833.292</v>
      </c>
      <c r="I62" s="796">
        <f t="shared" si="11"/>
        <v>60218.279303225805</v>
      </c>
      <c r="J62" s="800">
        <v>2</v>
      </c>
      <c r="K62" s="795">
        <f t="shared" si="12"/>
        <v>80750</v>
      </c>
      <c r="L62" s="796">
        <f t="shared" si="13"/>
        <v>40375</v>
      </c>
      <c r="M62" s="797">
        <v>1</v>
      </c>
      <c r="N62" s="798">
        <v>124882</v>
      </c>
      <c r="O62" s="796">
        <v>124882</v>
      </c>
    </row>
    <row r="63" spans="3:15" ht="15.75">
      <c r="C63" s="330" t="s">
        <v>120</v>
      </c>
      <c r="D63" s="799">
        <v>158</v>
      </c>
      <c r="E63" s="792">
        <v>9444780.071999999</v>
      </c>
      <c r="F63" s="793">
        <f t="shared" si="9"/>
        <v>59777.08906329113</v>
      </c>
      <c r="G63" s="794">
        <f t="shared" si="10"/>
        <v>155</v>
      </c>
      <c r="H63" s="795">
        <f t="shared" si="10"/>
        <v>9239148.071999999</v>
      </c>
      <c r="I63" s="796">
        <f t="shared" si="11"/>
        <v>59607.406916129024</v>
      </c>
      <c r="J63" s="800">
        <v>2</v>
      </c>
      <c r="K63" s="795">
        <f t="shared" si="12"/>
        <v>80750</v>
      </c>
      <c r="L63" s="796">
        <f t="shared" si="13"/>
        <v>40375</v>
      </c>
      <c r="M63" s="801">
        <v>1</v>
      </c>
      <c r="N63" s="802">
        <v>124882</v>
      </c>
      <c r="O63" s="803">
        <v>124882</v>
      </c>
    </row>
    <row r="64" spans="3:15" ht="15.75">
      <c r="C64" s="330" t="s">
        <v>121</v>
      </c>
      <c r="D64" s="791">
        <v>158</v>
      </c>
      <c r="E64" s="792">
        <v>9457257.830999998</v>
      </c>
      <c r="F64" s="793">
        <f t="shared" si="9"/>
        <v>59856.06222151898</v>
      </c>
      <c r="G64" s="794">
        <f t="shared" si="10"/>
        <v>155</v>
      </c>
      <c r="H64" s="795">
        <f t="shared" si="10"/>
        <v>9251625.830999998</v>
      </c>
      <c r="I64" s="796">
        <f t="shared" si="11"/>
        <v>59687.90858709676</v>
      </c>
      <c r="J64" s="800">
        <v>2</v>
      </c>
      <c r="K64" s="795">
        <f t="shared" si="12"/>
        <v>80750</v>
      </c>
      <c r="L64" s="796">
        <f t="shared" si="13"/>
        <v>40375</v>
      </c>
      <c r="M64" s="797">
        <v>1</v>
      </c>
      <c r="N64" s="798">
        <v>124882</v>
      </c>
      <c r="O64" s="796">
        <v>124882</v>
      </c>
    </row>
    <row r="65" spans="3:15" ht="15.75">
      <c r="C65" s="330" t="s">
        <v>122</v>
      </c>
      <c r="D65" s="799">
        <v>158</v>
      </c>
      <c r="E65" s="792">
        <v>9405309.984</v>
      </c>
      <c r="F65" s="793">
        <f t="shared" si="9"/>
        <v>59527.27837974683</v>
      </c>
      <c r="G65" s="794">
        <f t="shared" si="10"/>
        <v>155</v>
      </c>
      <c r="H65" s="795">
        <f t="shared" si="10"/>
        <v>9199677.984</v>
      </c>
      <c r="I65" s="796">
        <f t="shared" si="11"/>
        <v>59352.76118709677</v>
      </c>
      <c r="J65" s="800">
        <v>2</v>
      </c>
      <c r="K65" s="795">
        <f t="shared" si="12"/>
        <v>80750</v>
      </c>
      <c r="L65" s="796">
        <f t="shared" si="13"/>
        <v>40375</v>
      </c>
      <c r="M65" s="801">
        <v>1</v>
      </c>
      <c r="N65" s="802">
        <v>124882</v>
      </c>
      <c r="O65" s="803">
        <v>124882</v>
      </c>
    </row>
    <row r="66" spans="3:15" ht="15.75">
      <c r="C66" s="330" t="s">
        <v>123</v>
      </c>
      <c r="D66" s="791">
        <v>158</v>
      </c>
      <c r="E66" s="792">
        <v>9457809.984</v>
      </c>
      <c r="F66" s="793">
        <f t="shared" si="9"/>
        <v>59859.55686075949</v>
      </c>
      <c r="G66" s="794">
        <f t="shared" si="10"/>
        <v>155</v>
      </c>
      <c r="H66" s="795">
        <f t="shared" si="10"/>
        <v>9252177.984</v>
      </c>
      <c r="I66" s="796">
        <f t="shared" si="11"/>
        <v>59691.47086451612</v>
      </c>
      <c r="J66" s="800">
        <v>2</v>
      </c>
      <c r="K66" s="795">
        <f t="shared" si="12"/>
        <v>80750</v>
      </c>
      <c r="L66" s="796">
        <f t="shared" si="13"/>
        <v>40375</v>
      </c>
      <c r="M66" s="797">
        <v>1</v>
      </c>
      <c r="N66" s="798">
        <v>124882</v>
      </c>
      <c r="O66" s="796">
        <v>124882</v>
      </c>
    </row>
    <row r="67" spans="3:15" ht="16.5" thickBot="1">
      <c r="C67" s="330" t="s">
        <v>124</v>
      </c>
      <c r="D67" s="799">
        <v>158</v>
      </c>
      <c r="E67" s="804">
        <v>9405309.984</v>
      </c>
      <c r="F67" s="793">
        <f t="shared" si="9"/>
        <v>59527.27837974683</v>
      </c>
      <c r="G67" s="794">
        <f t="shared" si="10"/>
        <v>155</v>
      </c>
      <c r="H67" s="795">
        <f t="shared" si="10"/>
        <v>9199677.984</v>
      </c>
      <c r="I67" s="796">
        <f t="shared" si="11"/>
        <v>59352.76118709677</v>
      </c>
      <c r="J67" s="800">
        <v>2</v>
      </c>
      <c r="K67" s="805">
        <f t="shared" si="12"/>
        <v>80750</v>
      </c>
      <c r="L67" s="796">
        <f t="shared" si="13"/>
        <v>40375</v>
      </c>
      <c r="M67" s="801">
        <v>1</v>
      </c>
      <c r="N67" s="806">
        <v>124882</v>
      </c>
      <c r="O67" s="803">
        <v>124882</v>
      </c>
    </row>
    <row r="68" spans="3:15" ht="16.5" thickBot="1">
      <c r="C68" s="331" t="s">
        <v>21</v>
      </c>
      <c r="D68" s="807">
        <f>SUM(D56:D67)</f>
        <v>1896</v>
      </c>
      <c r="E68" s="808">
        <f>SUM(E56:E67)</f>
        <v>113276766.58199999</v>
      </c>
      <c r="F68" s="809"/>
      <c r="G68" s="810">
        <f>SUM(G56:G67)</f>
        <v>1860</v>
      </c>
      <c r="H68" s="811">
        <f>SUM(H56:H67)</f>
        <v>110809182.58199999</v>
      </c>
      <c r="I68" s="812"/>
      <c r="J68" s="813"/>
      <c r="K68" s="811">
        <f>SUM(K56:K67)</f>
        <v>969000</v>
      </c>
      <c r="L68" s="812"/>
      <c r="M68" s="814"/>
      <c r="N68" s="808">
        <f>SUM(N56:N67)</f>
        <v>1498584</v>
      </c>
      <c r="O68" s="812"/>
    </row>
    <row r="69" spans="3:15" ht="16.5" thickBot="1">
      <c r="C69" s="332" t="s">
        <v>125</v>
      </c>
      <c r="D69" s="815">
        <f>D68/12</f>
        <v>158</v>
      </c>
      <c r="E69" s="816">
        <f>E68/12</f>
        <v>9439730.5485</v>
      </c>
      <c r="F69" s="817">
        <f>E69/D69</f>
        <v>59745.13005379747</v>
      </c>
      <c r="G69" s="794">
        <v>155</v>
      </c>
      <c r="H69" s="795">
        <f>H68/12</f>
        <v>9234098.5485</v>
      </c>
      <c r="I69" s="818">
        <f>H69/G69</f>
        <v>59574.829345161284</v>
      </c>
      <c r="J69" s="819">
        <v>2</v>
      </c>
      <c r="K69" s="820">
        <f>K68/12</f>
        <v>80750</v>
      </c>
      <c r="L69" s="818">
        <f>K69/J69</f>
        <v>40375</v>
      </c>
      <c r="M69" s="821">
        <v>1</v>
      </c>
      <c r="N69" s="816">
        <v>124882</v>
      </c>
      <c r="O69" s="818">
        <v>124882</v>
      </c>
    </row>
    <row r="70" spans="3:15" ht="15">
      <c r="C70" s="1009" t="s">
        <v>522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5"/>
    </row>
    <row r="71" spans="3:15" ht="12.75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</sheetData>
  <sheetProtection/>
  <mergeCells count="57">
    <mergeCell ref="C4:O4"/>
    <mergeCell ref="G6:I6"/>
    <mergeCell ref="J6:L6"/>
    <mergeCell ref="M6:O6"/>
    <mergeCell ref="C47:N47"/>
    <mergeCell ref="D31:D32"/>
    <mergeCell ref="E31:E32"/>
    <mergeCell ref="F31:F32"/>
    <mergeCell ref="G31:G32"/>
    <mergeCell ref="K31:K32"/>
    <mergeCell ref="K7:K8"/>
    <mergeCell ref="J31:J32"/>
    <mergeCell ref="I31:I32"/>
    <mergeCell ref="G30:I30"/>
    <mergeCell ref="J30:L30"/>
    <mergeCell ref="C23:N23"/>
    <mergeCell ref="H31:H32"/>
    <mergeCell ref="O7:O8"/>
    <mergeCell ref="C6:C8"/>
    <mergeCell ref="D6:F6"/>
    <mergeCell ref="C30:C32"/>
    <mergeCell ref="D30:F30"/>
    <mergeCell ref="F7:F8"/>
    <mergeCell ref="G7:G8"/>
    <mergeCell ref="I7:I8"/>
    <mergeCell ref="D7:D8"/>
    <mergeCell ref="J7:J8"/>
    <mergeCell ref="D53:F53"/>
    <mergeCell ref="H7:H8"/>
    <mergeCell ref="E7:E8"/>
    <mergeCell ref="O31:O32"/>
    <mergeCell ref="L31:L32"/>
    <mergeCell ref="N31:N32"/>
    <mergeCell ref="L7:L8"/>
    <mergeCell ref="N7:N8"/>
    <mergeCell ref="M7:M8"/>
    <mergeCell ref="M31:M32"/>
    <mergeCell ref="F54:F55"/>
    <mergeCell ref="M30:O30"/>
    <mergeCell ref="C70:N70"/>
    <mergeCell ref="H54:H55"/>
    <mergeCell ref="I54:I55"/>
    <mergeCell ref="J54:J55"/>
    <mergeCell ref="K54:K55"/>
    <mergeCell ref="L54:L55"/>
    <mergeCell ref="M54:M55"/>
    <mergeCell ref="C53:C55"/>
    <mergeCell ref="G54:G55"/>
    <mergeCell ref="G53:I53"/>
    <mergeCell ref="C51:O51"/>
    <mergeCell ref="C28:O28"/>
    <mergeCell ref="N54:N55"/>
    <mergeCell ref="O54:O55"/>
    <mergeCell ref="J53:L53"/>
    <mergeCell ref="M53:O53"/>
    <mergeCell ref="D54:D55"/>
    <mergeCell ref="E54:E55"/>
  </mergeCells>
  <printOptions/>
  <pageMargins left="0.31496062992125984" right="0.31496062992125984" top="0.7480314960629921" bottom="0.7480314960629921" header="0.31496062992125984" footer="0.31496062992125984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G22"/>
  <sheetViews>
    <sheetView workbookViewId="0" topLeftCell="A1">
      <selection activeCell="G31" sqref="G31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2.57421875" style="0" customWidth="1"/>
    <col min="6" max="6" width="36.8515625" style="0" customWidth="1"/>
    <col min="7" max="7" width="17.140625" style="0" customWidth="1"/>
  </cols>
  <sheetData>
    <row r="2" ht="12.75">
      <c r="F2" s="324" t="s">
        <v>768</v>
      </c>
    </row>
    <row r="4" spans="2:6" ht="15.75">
      <c r="B4" s="1018" t="s">
        <v>840</v>
      </c>
      <c r="C4" s="1019"/>
      <c r="D4" s="1019"/>
      <c r="E4" s="1019"/>
      <c r="F4" s="1019"/>
    </row>
    <row r="5" spans="2:6" ht="16.5" thickBot="1">
      <c r="B5" s="14"/>
      <c r="C5" s="14"/>
      <c r="D5" s="14"/>
      <c r="E5" s="14"/>
      <c r="F5" s="71" t="s">
        <v>60</v>
      </c>
    </row>
    <row r="6" spans="1:7" ht="69" customHeight="1" thickBot="1">
      <c r="A6" s="151"/>
      <c r="B6" s="728" t="s">
        <v>587</v>
      </c>
      <c r="C6" s="477" t="s">
        <v>841</v>
      </c>
      <c r="D6" s="478" t="s">
        <v>842</v>
      </c>
      <c r="E6" s="478" t="s">
        <v>842</v>
      </c>
      <c r="F6" s="478" t="s">
        <v>843</v>
      </c>
      <c r="G6" s="729" t="s">
        <v>607</v>
      </c>
    </row>
    <row r="7" spans="1:7" ht="16.5" thickBot="1">
      <c r="A7" s="151"/>
      <c r="B7" s="730"/>
      <c r="C7" s="731" t="s">
        <v>101</v>
      </c>
      <c r="D7" s="732" t="s">
        <v>102</v>
      </c>
      <c r="E7" s="732"/>
      <c r="F7" s="732" t="s">
        <v>103</v>
      </c>
      <c r="G7" s="733" t="s">
        <v>608</v>
      </c>
    </row>
    <row r="8" spans="1:7" ht="19.5" customHeight="1">
      <c r="A8" s="151"/>
      <c r="B8" s="152" t="s">
        <v>113</v>
      </c>
      <c r="C8" s="734">
        <v>9132301.8</v>
      </c>
      <c r="D8" s="735">
        <f>C8+80730.37</f>
        <v>9213032.17</v>
      </c>
      <c r="E8" s="735">
        <f>D8+(D8*5%)</f>
        <v>9673683.7785</v>
      </c>
      <c r="F8" s="735">
        <f>E8-G8</f>
        <v>9281319.4285</v>
      </c>
      <c r="G8" s="736">
        <v>392364.35</v>
      </c>
    </row>
    <row r="9" spans="1:7" ht="19.5" customHeight="1">
      <c r="A9" s="151"/>
      <c r="B9" s="152" t="s">
        <v>114</v>
      </c>
      <c r="C9" s="737">
        <v>8871433.85</v>
      </c>
      <c r="D9" s="735">
        <f aca="true" t="shared" si="0" ref="D9:D19">C9+80730.37</f>
        <v>8952164.219999999</v>
      </c>
      <c r="E9" s="735">
        <f aca="true" t="shared" si="1" ref="E9:E19">D9+(D9*5%)</f>
        <v>9399772.430999998</v>
      </c>
      <c r="F9" s="735">
        <f aca="true" t="shared" si="2" ref="F9:F19">E9-G9</f>
        <v>9000074.650999999</v>
      </c>
      <c r="G9" s="736">
        <v>399697.78</v>
      </c>
    </row>
    <row r="10" spans="1:7" ht="19.5" customHeight="1">
      <c r="A10" s="151"/>
      <c r="B10" s="152" t="s">
        <v>115</v>
      </c>
      <c r="C10" s="737">
        <v>8696647.96</v>
      </c>
      <c r="D10" s="735">
        <f t="shared" si="0"/>
        <v>8777378.33</v>
      </c>
      <c r="E10" s="735">
        <f t="shared" si="1"/>
        <v>9216247.2465</v>
      </c>
      <c r="F10" s="735">
        <f t="shared" si="2"/>
        <v>8787125.2665</v>
      </c>
      <c r="G10" s="736">
        <v>429121.98</v>
      </c>
    </row>
    <row r="11" spans="1:7" ht="19.5" customHeight="1">
      <c r="A11" s="151"/>
      <c r="B11" s="152" t="s">
        <v>116</v>
      </c>
      <c r="C11" s="737">
        <v>8879110.03</v>
      </c>
      <c r="D11" s="735">
        <f t="shared" si="0"/>
        <v>8959840.399999999</v>
      </c>
      <c r="E11" s="735">
        <f t="shared" si="1"/>
        <v>9407832.419999998</v>
      </c>
      <c r="F11" s="735">
        <f t="shared" si="2"/>
        <v>9015468.069999998</v>
      </c>
      <c r="G11" s="736">
        <v>392364.35</v>
      </c>
    </row>
    <row r="12" spans="1:7" ht="19.5" customHeight="1">
      <c r="A12" s="151"/>
      <c r="B12" s="152" t="s">
        <v>117</v>
      </c>
      <c r="C12" s="737">
        <v>8970254.44</v>
      </c>
      <c r="D12" s="735">
        <f t="shared" si="0"/>
        <v>9050984.809999999</v>
      </c>
      <c r="E12" s="735">
        <f t="shared" si="1"/>
        <v>9503534.050499998</v>
      </c>
      <c r="F12" s="735">
        <f t="shared" si="2"/>
        <v>9103836.270499999</v>
      </c>
      <c r="G12" s="736">
        <v>399697.78</v>
      </c>
    </row>
    <row r="13" spans="1:7" ht="19.5" customHeight="1">
      <c r="A13" s="151"/>
      <c r="B13" s="152" t="s">
        <v>118</v>
      </c>
      <c r="C13" s="737">
        <v>8839044.4</v>
      </c>
      <c r="D13" s="735">
        <f t="shared" si="0"/>
        <v>8919774.77</v>
      </c>
      <c r="E13" s="735">
        <f t="shared" si="1"/>
        <v>9365763.508499999</v>
      </c>
      <c r="F13" s="735">
        <f t="shared" si="2"/>
        <v>8936641.528499998</v>
      </c>
      <c r="G13" s="736">
        <v>429121.98</v>
      </c>
    </row>
    <row r="14" spans="1:7" ht="19.5" customHeight="1">
      <c r="A14" s="151"/>
      <c r="B14" s="152" t="s">
        <v>119</v>
      </c>
      <c r="C14" s="737">
        <v>9004474.67</v>
      </c>
      <c r="D14" s="735">
        <f t="shared" si="0"/>
        <v>9085205.04</v>
      </c>
      <c r="E14" s="735">
        <f t="shared" si="1"/>
        <v>9539465.292</v>
      </c>
      <c r="F14" s="735">
        <f t="shared" si="2"/>
        <v>9147100.942</v>
      </c>
      <c r="G14" s="736">
        <v>392364.35</v>
      </c>
    </row>
    <row r="15" spans="1:7" ht="19.5" customHeight="1">
      <c r="A15" s="151"/>
      <c r="B15" s="152" t="s">
        <v>120</v>
      </c>
      <c r="C15" s="737">
        <v>8914298.27</v>
      </c>
      <c r="D15" s="735">
        <f t="shared" si="0"/>
        <v>8995028.639999999</v>
      </c>
      <c r="E15" s="735">
        <f t="shared" si="1"/>
        <v>9444780.071999999</v>
      </c>
      <c r="F15" s="735">
        <f t="shared" si="2"/>
        <v>9045082.292</v>
      </c>
      <c r="G15" s="736">
        <v>399697.78</v>
      </c>
    </row>
    <row r="16" spans="1:7" ht="19.5" customHeight="1">
      <c r="A16" s="151"/>
      <c r="B16" s="152" t="s">
        <v>121</v>
      </c>
      <c r="C16" s="737">
        <v>8926181.85</v>
      </c>
      <c r="D16" s="735">
        <f t="shared" si="0"/>
        <v>9006912.219999999</v>
      </c>
      <c r="E16" s="735">
        <f t="shared" si="1"/>
        <v>9457257.830999998</v>
      </c>
      <c r="F16" s="735">
        <f t="shared" si="2"/>
        <v>9028135.850999998</v>
      </c>
      <c r="G16" s="736">
        <v>429121.98</v>
      </c>
    </row>
    <row r="17" spans="1:7" ht="19.5" customHeight="1">
      <c r="A17" s="151"/>
      <c r="B17" s="152" t="s">
        <v>122</v>
      </c>
      <c r="C17" s="737">
        <v>8876707.71</v>
      </c>
      <c r="D17" s="735">
        <f t="shared" si="0"/>
        <v>8957438.08</v>
      </c>
      <c r="E17" s="735">
        <f t="shared" si="1"/>
        <v>9405309.984</v>
      </c>
      <c r="F17" s="735">
        <f t="shared" si="2"/>
        <v>9012945.634</v>
      </c>
      <c r="G17" s="736">
        <v>392364.35</v>
      </c>
    </row>
    <row r="18" spans="1:7" ht="19.5" customHeight="1">
      <c r="A18" s="151"/>
      <c r="B18" s="152" t="s">
        <v>123</v>
      </c>
      <c r="C18" s="737">
        <v>8926707.71</v>
      </c>
      <c r="D18" s="735">
        <f t="shared" si="0"/>
        <v>9007438.08</v>
      </c>
      <c r="E18" s="735">
        <f t="shared" si="1"/>
        <v>9457809.984</v>
      </c>
      <c r="F18" s="735">
        <f t="shared" si="2"/>
        <v>9058112.204</v>
      </c>
      <c r="G18" s="736">
        <v>399697.78</v>
      </c>
    </row>
    <row r="19" spans="1:7" ht="19.5" customHeight="1" thickBot="1">
      <c r="A19" s="151"/>
      <c r="B19" s="153" t="s">
        <v>124</v>
      </c>
      <c r="C19" s="738">
        <v>8876707.71</v>
      </c>
      <c r="D19" s="739">
        <f t="shared" si="0"/>
        <v>8957438.08</v>
      </c>
      <c r="E19" s="735">
        <f t="shared" si="1"/>
        <v>9405309.984</v>
      </c>
      <c r="F19" s="735">
        <f t="shared" si="2"/>
        <v>8976188.003999999</v>
      </c>
      <c r="G19" s="736">
        <v>429121.98</v>
      </c>
    </row>
    <row r="20" spans="1:7" ht="19.5" customHeight="1" thickBot="1">
      <c r="A20" s="151"/>
      <c r="B20" s="740" t="s">
        <v>21</v>
      </c>
      <c r="C20" s="741">
        <f>SUM(C8:C19)</f>
        <v>106913870.4</v>
      </c>
      <c r="D20" s="742">
        <f>SUM(D8:D19)</f>
        <v>107882634.83999997</v>
      </c>
      <c r="E20" s="742">
        <f>SUM(E8:E19)</f>
        <v>113276766.58199999</v>
      </c>
      <c r="F20" s="742">
        <f>SUM(F8:F19)</f>
        <v>108392030.14199997</v>
      </c>
      <c r="G20" s="742">
        <f>SUM(G8:G19)</f>
        <v>4884736.4399999995</v>
      </c>
    </row>
    <row r="21" spans="2:6" ht="15.75">
      <c r="B21" s="14"/>
      <c r="C21" s="14"/>
      <c r="D21" s="14"/>
      <c r="E21" s="14"/>
      <c r="F21" s="14"/>
    </row>
    <row r="22" spans="2:6" ht="15.75">
      <c r="B22" s="1020" t="s">
        <v>205</v>
      </c>
      <c r="C22" s="1020"/>
      <c r="D22" s="1020"/>
      <c r="E22" s="1020"/>
      <c r="F22" s="1020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46"/>
  <sheetViews>
    <sheetView zoomScalePageLayoutView="0" workbookViewId="0" topLeftCell="A16">
      <selection activeCell="P37" sqref="P37"/>
    </sheetView>
  </sheetViews>
  <sheetFormatPr defaultColWidth="9.140625" defaultRowHeight="12.75"/>
  <cols>
    <col min="3" max="3" width="14.28125" style="0" customWidth="1"/>
    <col min="4" max="4" width="16.8515625" style="0" customWidth="1"/>
    <col min="5" max="5" width="13.421875" style="0" customWidth="1"/>
    <col min="6" max="13" width="12.7109375" style="0" customWidth="1"/>
  </cols>
  <sheetData>
    <row r="2" ht="15.75">
      <c r="L2" s="71" t="s">
        <v>769</v>
      </c>
    </row>
    <row r="3" spans="2:12" s="23" customFormat="1" ht="20.25" customHeight="1">
      <c r="B3" s="1021" t="s">
        <v>585</v>
      </c>
      <c r="C3" s="1021"/>
      <c r="D3" s="1021"/>
      <c r="E3" s="1021"/>
      <c r="F3" s="1021"/>
      <c r="G3" s="1021"/>
      <c r="H3" s="1021"/>
      <c r="I3" s="1021"/>
      <c r="J3" s="1021"/>
      <c r="K3" s="104"/>
      <c r="L3" s="104"/>
    </row>
    <row r="4" spans="2:13" s="23" customFormat="1" ht="15.75" thickBot="1">
      <c r="B4" s="105"/>
      <c r="C4" s="106"/>
      <c r="D4" s="106"/>
      <c r="E4" s="106"/>
      <c r="F4" s="106"/>
      <c r="G4" s="105"/>
      <c r="H4" s="105"/>
      <c r="I4" s="105"/>
      <c r="J4" s="107" t="s">
        <v>60</v>
      </c>
      <c r="K4" s="105"/>
      <c r="L4" s="107"/>
      <c r="M4" s="85"/>
    </row>
    <row r="5" spans="2:13" s="23" customFormat="1" ht="30" customHeight="1">
      <c r="B5" s="1027" t="s">
        <v>587</v>
      </c>
      <c r="C5" s="1026" t="s">
        <v>586</v>
      </c>
      <c r="D5" s="1024"/>
      <c r="E5" s="1024"/>
      <c r="F5" s="1025"/>
      <c r="G5" s="1024" t="s">
        <v>747</v>
      </c>
      <c r="H5" s="1024"/>
      <c r="I5" s="1024"/>
      <c r="J5" s="1025"/>
      <c r="K5" s="108"/>
      <c r="L5" s="108"/>
      <c r="M5" s="85"/>
    </row>
    <row r="6" spans="2:13" s="23" customFormat="1" ht="24.75" thickBot="1">
      <c r="B6" s="1012"/>
      <c r="C6" s="141" t="s">
        <v>591</v>
      </c>
      <c r="D6" s="142" t="s">
        <v>528</v>
      </c>
      <c r="E6" s="142" t="s">
        <v>589</v>
      </c>
      <c r="F6" s="143" t="s">
        <v>590</v>
      </c>
      <c r="G6" s="141" t="s">
        <v>591</v>
      </c>
      <c r="H6" s="142" t="s">
        <v>528</v>
      </c>
      <c r="I6" s="142" t="s">
        <v>589</v>
      </c>
      <c r="J6" s="143" t="s">
        <v>590</v>
      </c>
      <c r="K6" s="109"/>
      <c r="L6" s="109"/>
      <c r="M6" s="85"/>
    </row>
    <row r="7" spans="2:13" s="23" customFormat="1" ht="15.75" thickBot="1">
      <c r="B7" s="144"/>
      <c r="C7" s="145" t="s">
        <v>592</v>
      </c>
      <c r="D7" s="146">
        <v>1</v>
      </c>
      <c r="E7" s="146">
        <v>2</v>
      </c>
      <c r="F7" s="147">
        <v>3</v>
      </c>
      <c r="G7" s="145" t="s">
        <v>592</v>
      </c>
      <c r="H7" s="146">
        <v>1</v>
      </c>
      <c r="I7" s="146">
        <v>2</v>
      </c>
      <c r="J7" s="147">
        <v>3</v>
      </c>
      <c r="K7" s="109"/>
      <c r="L7" s="109"/>
      <c r="M7" s="85"/>
    </row>
    <row r="8" spans="2:13" s="23" customFormat="1" ht="15.75">
      <c r="B8" s="110" t="s">
        <v>113</v>
      </c>
      <c r="C8" s="497">
        <f>D8+(E8*F8)</f>
        <v>47400</v>
      </c>
      <c r="D8" s="497">
        <v>20340</v>
      </c>
      <c r="E8" s="497">
        <v>13530</v>
      </c>
      <c r="F8" s="498">
        <v>2</v>
      </c>
      <c r="G8" s="497">
        <f>H8+(I8*J8)</f>
        <v>47400</v>
      </c>
      <c r="H8" s="497">
        <v>20340</v>
      </c>
      <c r="I8" s="497">
        <v>13530</v>
      </c>
      <c r="J8" s="498">
        <v>2</v>
      </c>
      <c r="K8" s="113"/>
      <c r="L8" s="113"/>
      <c r="M8" s="85"/>
    </row>
    <row r="9" spans="2:13" s="23" customFormat="1" ht="15.75">
      <c r="B9" s="114" t="s">
        <v>114</v>
      </c>
      <c r="C9" s="497">
        <f aca="true" t="shared" si="0" ref="C9:C21">D9+(E9*F9)</f>
        <v>47400</v>
      </c>
      <c r="D9" s="497">
        <v>20340</v>
      </c>
      <c r="E9" s="497">
        <v>13530</v>
      </c>
      <c r="F9" s="499">
        <v>2</v>
      </c>
      <c r="G9" s="497">
        <f aca="true" t="shared" si="1" ref="G9:G21">H9+(I9*J9)</f>
        <v>47400</v>
      </c>
      <c r="H9" s="497">
        <v>20340</v>
      </c>
      <c r="I9" s="497">
        <v>13530</v>
      </c>
      <c r="J9" s="499">
        <v>2</v>
      </c>
      <c r="K9" s="113"/>
      <c r="L9" s="113"/>
      <c r="M9" s="85"/>
    </row>
    <row r="10" spans="2:13" s="23" customFormat="1" ht="15.75">
      <c r="B10" s="114" t="s">
        <v>115</v>
      </c>
      <c r="C10" s="497">
        <f t="shared" si="0"/>
        <v>47400</v>
      </c>
      <c r="D10" s="497">
        <v>20340</v>
      </c>
      <c r="E10" s="497">
        <v>13530</v>
      </c>
      <c r="F10" s="498">
        <v>2</v>
      </c>
      <c r="G10" s="497">
        <f t="shared" si="1"/>
        <v>47400</v>
      </c>
      <c r="H10" s="497">
        <v>20340</v>
      </c>
      <c r="I10" s="497">
        <v>13530</v>
      </c>
      <c r="J10" s="498">
        <v>2</v>
      </c>
      <c r="K10" s="113"/>
      <c r="L10" s="113"/>
      <c r="M10" s="85"/>
    </row>
    <row r="11" spans="2:13" s="23" customFormat="1" ht="15.75">
      <c r="B11" s="114" t="s">
        <v>116</v>
      </c>
      <c r="C11" s="497">
        <f t="shared" si="0"/>
        <v>47400</v>
      </c>
      <c r="D11" s="497">
        <v>20340</v>
      </c>
      <c r="E11" s="497">
        <v>13530</v>
      </c>
      <c r="F11" s="499">
        <v>2</v>
      </c>
      <c r="G11" s="497">
        <f t="shared" si="1"/>
        <v>47400</v>
      </c>
      <c r="H11" s="497">
        <v>20340</v>
      </c>
      <c r="I11" s="497">
        <v>13530</v>
      </c>
      <c r="J11" s="499">
        <v>2</v>
      </c>
      <c r="K11" s="113"/>
      <c r="L11" s="113"/>
      <c r="M11" s="85"/>
    </row>
    <row r="12" spans="2:13" s="23" customFormat="1" ht="15.75">
      <c r="B12" s="114" t="s">
        <v>117</v>
      </c>
      <c r="C12" s="497">
        <f t="shared" si="0"/>
        <v>47400</v>
      </c>
      <c r="D12" s="497">
        <v>20340</v>
      </c>
      <c r="E12" s="497">
        <v>13530</v>
      </c>
      <c r="F12" s="498">
        <v>2</v>
      </c>
      <c r="G12" s="497">
        <f t="shared" si="1"/>
        <v>47400</v>
      </c>
      <c r="H12" s="497">
        <v>20340</v>
      </c>
      <c r="I12" s="497">
        <v>13530</v>
      </c>
      <c r="J12" s="498">
        <v>2</v>
      </c>
      <c r="K12" s="113"/>
      <c r="L12" s="113"/>
      <c r="M12" s="85"/>
    </row>
    <row r="13" spans="2:13" s="23" customFormat="1" ht="15.75">
      <c r="B13" s="114" t="s">
        <v>118</v>
      </c>
      <c r="C13" s="497">
        <f t="shared" si="0"/>
        <v>47400</v>
      </c>
      <c r="D13" s="497">
        <v>20340</v>
      </c>
      <c r="E13" s="497">
        <v>13530</v>
      </c>
      <c r="F13" s="499">
        <v>2</v>
      </c>
      <c r="G13" s="497">
        <f t="shared" si="1"/>
        <v>47400</v>
      </c>
      <c r="H13" s="497">
        <v>20340</v>
      </c>
      <c r="I13" s="497">
        <v>13530</v>
      </c>
      <c r="J13" s="499">
        <v>2</v>
      </c>
      <c r="K13" s="113"/>
      <c r="L13" s="113"/>
      <c r="M13" s="85"/>
    </row>
    <row r="14" spans="2:13" s="23" customFormat="1" ht="15.75">
      <c r="B14" s="114" t="s">
        <v>119</v>
      </c>
      <c r="C14" s="497">
        <f t="shared" si="0"/>
        <v>47400</v>
      </c>
      <c r="D14" s="497">
        <v>20340</v>
      </c>
      <c r="E14" s="497">
        <v>13530</v>
      </c>
      <c r="F14" s="498">
        <v>2</v>
      </c>
      <c r="G14" s="497">
        <f t="shared" si="1"/>
        <v>47400</v>
      </c>
      <c r="H14" s="497">
        <v>20340</v>
      </c>
      <c r="I14" s="497">
        <v>13530</v>
      </c>
      <c r="J14" s="498">
        <v>2</v>
      </c>
      <c r="K14" s="113"/>
      <c r="L14" s="113"/>
      <c r="M14" s="85"/>
    </row>
    <row r="15" spans="2:13" s="23" customFormat="1" ht="15.75">
      <c r="B15" s="114" t="s">
        <v>120</v>
      </c>
      <c r="C15" s="497">
        <f t="shared" si="0"/>
        <v>47400</v>
      </c>
      <c r="D15" s="497">
        <v>20340</v>
      </c>
      <c r="E15" s="497">
        <v>13530</v>
      </c>
      <c r="F15" s="499">
        <v>2</v>
      </c>
      <c r="G15" s="497">
        <f t="shared" si="1"/>
        <v>47400</v>
      </c>
      <c r="H15" s="497">
        <v>20340</v>
      </c>
      <c r="I15" s="497">
        <v>13530</v>
      </c>
      <c r="J15" s="499">
        <v>2</v>
      </c>
      <c r="K15" s="113"/>
      <c r="L15" s="113"/>
      <c r="M15" s="85"/>
    </row>
    <row r="16" spans="2:13" s="23" customFormat="1" ht="15.75">
      <c r="B16" s="114" t="s">
        <v>121</v>
      </c>
      <c r="C16" s="497">
        <f t="shared" si="0"/>
        <v>47400</v>
      </c>
      <c r="D16" s="497">
        <v>20340</v>
      </c>
      <c r="E16" s="497">
        <v>13530</v>
      </c>
      <c r="F16" s="498">
        <v>2</v>
      </c>
      <c r="G16" s="497">
        <f t="shared" si="1"/>
        <v>47400</v>
      </c>
      <c r="H16" s="497">
        <v>20340</v>
      </c>
      <c r="I16" s="497">
        <v>13530</v>
      </c>
      <c r="J16" s="498">
        <v>2</v>
      </c>
      <c r="K16" s="113"/>
      <c r="L16" s="113"/>
      <c r="M16" s="85"/>
    </row>
    <row r="17" spans="2:13" s="23" customFormat="1" ht="15.75">
      <c r="B17" s="114" t="s">
        <v>122</v>
      </c>
      <c r="C17" s="497">
        <f t="shared" si="0"/>
        <v>47400</v>
      </c>
      <c r="D17" s="497">
        <v>20340</v>
      </c>
      <c r="E17" s="497">
        <v>13530</v>
      </c>
      <c r="F17" s="499">
        <v>2</v>
      </c>
      <c r="G17" s="497">
        <f t="shared" si="1"/>
        <v>47400</v>
      </c>
      <c r="H17" s="497">
        <v>20340</v>
      </c>
      <c r="I17" s="497">
        <v>13530</v>
      </c>
      <c r="J17" s="499">
        <v>2</v>
      </c>
      <c r="K17" s="113"/>
      <c r="L17" s="113"/>
      <c r="M17" s="85"/>
    </row>
    <row r="18" spans="2:13" s="23" customFormat="1" ht="15.75">
      <c r="B18" s="114" t="s">
        <v>123</v>
      </c>
      <c r="C18" s="497">
        <f t="shared" si="0"/>
        <v>47400</v>
      </c>
      <c r="D18" s="497">
        <v>20340</v>
      </c>
      <c r="E18" s="497">
        <v>13530</v>
      </c>
      <c r="F18" s="498">
        <v>2</v>
      </c>
      <c r="G18" s="497">
        <f t="shared" si="1"/>
        <v>47400</v>
      </c>
      <c r="H18" s="497">
        <v>20340</v>
      </c>
      <c r="I18" s="497">
        <v>13530</v>
      </c>
      <c r="J18" s="498">
        <v>2</v>
      </c>
      <c r="K18" s="113"/>
      <c r="L18" s="113"/>
      <c r="M18" s="85"/>
    </row>
    <row r="19" spans="2:13" s="23" customFormat="1" ht="16.5" thickBot="1">
      <c r="B19" s="504" t="s">
        <v>124</v>
      </c>
      <c r="C19" s="505">
        <f t="shared" si="0"/>
        <v>47400</v>
      </c>
      <c r="D19" s="505">
        <v>20340</v>
      </c>
      <c r="E19" s="505">
        <v>13530</v>
      </c>
      <c r="F19" s="506">
        <v>2</v>
      </c>
      <c r="G19" s="505">
        <f t="shared" si="1"/>
        <v>47400</v>
      </c>
      <c r="H19" s="505">
        <v>20340</v>
      </c>
      <c r="I19" s="505">
        <v>13530</v>
      </c>
      <c r="J19" s="506">
        <v>2</v>
      </c>
      <c r="K19" s="113"/>
      <c r="L19" s="113"/>
      <c r="M19" s="85"/>
    </row>
    <row r="20" spans="2:13" s="23" customFormat="1" ht="16.5" thickBot="1">
      <c r="B20" s="120" t="s">
        <v>21</v>
      </c>
      <c r="C20" s="508">
        <f t="shared" si="0"/>
        <v>568800</v>
      </c>
      <c r="D20" s="508">
        <f>SUM(D8:D19)</f>
        <v>244080</v>
      </c>
      <c r="E20" s="508">
        <f>SUM(E8:E19)</f>
        <v>162360</v>
      </c>
      <c r="F20" s="500">
        <v>2</v>
      </c>
      <c r="G20" s="508">
        <f t="shared" si="1"/>
        <v>568800</v>
      </c>
      <c r="H20" s="508">
        <f>SUM(H8:H19)</f>
        <v>244080</v>
      </c>
      <c r="I20" s="508">
        <f>SUM(I8:I19)</f>
        <v>162360</v>
      </c>
      <c r="J20" s="500">
        <v>2</v>
      </c>
      <c r="K20" s="113"/>
      <c r="L20" s="113"/>
      <c r="M20" s="85"/>
    </row>
    <row r="21" spans="2:13" s="23" customFormat="1" ht="16.5" thickBot="1">
      <c r="B21" s="120" t="s">
        <v>125</v>
      </c>
      <c r="C21" s="501">
        <f t="shared" si="0"/>
        <v>47400</v>
      </c>
      <c r="D21" s="502">
        <v>20340</v>
      </c>
      <c r="E21" s="503">
        <v>13530</v>
      </c>
      <c r="F21" s="500">
        <v>2</v>
      </c>
      <c r="G21" s="501">
        <f t="shared" si="1"/>
        <v>47400</v>
      </c>
      <c r="H21" s="502">
        <v>20340</v>
      </c>
      <c r="I21" s="503">
        <v>13530</v>
      </c>
      <c r="J21" s="500">
        <v>2</v>
      </c>
      <c r="K21" s="113"/>
      <c r="L21" s="113"/>
      <c r="M21" s="85"/>
    </row>
    <row r="22" spans="2:12" s="23" customFormat="1" ht="12.75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2:12" s="23" customFormat="1" ht="12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2:12" s="23" customFormat="1" ht="12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2:12" s="23" customFormat="1" ht="20.25" customHeight="1">
      <c r="B25" s="1021" t="s">
        <v>588</v>
      </c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</row>
    <row r="26" spans="2:12" s="23" customFormat="1" ht="15.75" thickBot="1">
      <c r="B26" s="127"/>
      <c r="C26" s="128"/>
      <c r="D26" s="128"/>
      <c r="E26" s="128"/>
      <c r="F26" s="128"/>
      <c r="G26" s="127"/>
      <c r="H26" s="113"/>
      <c r="I26" s="113"/>
      <c r="J26" s="113"/>
      <c r="K26" s="105"/>
      <c r="L26" s="107" t="s">
        <v>60</v>
      </c>
    </row>
    <row r="27" spans="2:12" s="23" customFormat="1" ht="30" customHeight="1">
      <c r="B27" s="998" t="s">
        <v>587</v>
      </c>
      <c r="C27" s="1023" t="s">
        <v>586</v>
      </c>
      <c r="D27" s="1024"/>
      <c r="E27" s="1024"/>
      <c r="F27" s="1024"/>
      <c r="G27" s="1025"/>
      <c r="H27" s="1026" t="s">
        <v>751</v>
      </c>
      <c r="I27" s="1024"/>
      <c r="J27" s="1024"/>
      <c r="K27" s="1024"/>
      <c r="L27" s="1025"/>
    </row>
    <row r="28" spans="2:12" s="23" customFormat="1" ht="30" customHeight="1" thickBot="1">
      <c r="B28" s="1022"/>
      <c r="C28" s="142" t="s">
        <v>591</v>
      </c>
      <c r="D28" s="142" t="s">
        <v>528</v>
      </c>
      <c r="E28" s="142" t="s">
        <v>589</v>
      </c>
      <c r="F28" s="142" t="s">
        <v>590</v>
      </c>
      <c r="G28" s="148" t="s">
        <v>593</v>
      </c>
      <c r="H28" s="142" t="s">
        <v>591</v>
      </c>
      <c r="I28" s="142" t="s">
        <v>528</v>
      </c>
      <c r="J28" s="142" t="s">
        <v>589</v>
      </c>
      <c r="K28" s="142" t="s">
        <v>590</v>
      </c>
      <c r="L28" s="148" t="s">
        <v>593</v>
      </c>
    </row>
    <row r="29" spans="2:12" s="23" customFormat="1" ht="15.75" thickBot="1">
      <c r="B29" s="149"/>
      <c r="C29" s="146" t="s">
        <v>592</v>
      </c>
      <c r="D29" s="146">
        <v>1</v>
      </c>
      <c r="E29" s="146">
        <v>2</v>
      </c>
      <c r="F29" s="146">
        <v>3</v>
      </c>
      <c r="G29" s="150">
        <v>4</v>
      </c>
      <c r="H29" s="146" t="s">
        <v>592</v>
      </c>
      <c r="I29" s="146">
        <v>1</v>
      </c>
      <c r="J29" s="146">
        <v>2</v>
      </c>
      <c r="K29" s="146">
        <v>3</v>
      </c>
      <c r="L29" s="150">
        <v>4</v>
      </c>
    </row>
    <row r="30" spans="2:12" s="23" customFormat="1" ht="15">
      <c r="B30" s="129" t="s">
        <v>113</v>
      </c>
      <c r="C30" s="509">
        <f>D30+(E30*F30)</f>
        <v>75000</v>
      </c>
      <c r="D30" s="497">
        <v>29000</v>
      </c>
      <c r="E30" s="497">
        <v>23000</v>
      </c>
      <c r="F30" s="498">
        <v>2</v>
      </c>
      <c r="G30" s="376">
        <v>0</v>
      </c>
      <c r="H30" s="509">
        <f>I30+(J30*K30)</f>
        <v>75000</v>
      </c>
      <c r="I30" s="497">
        <v>29000</v>
      </c>
      <c r="J30" s="497">
        <v>23000</v>
      </c>
      <c r="K30" s="498">
        <v>2</v>
      </c>
      <c r="L30" s="376">
        <v>0</v>
      </c>
    </row>
    <row r="31" spans="2:12" s="23" customFormat="1" ht="15">
      <c r="B31" s="131" t="s">
        <v>114</v>
      </c>
      <c r="C31" s="509">
        <f aca="true" t="shared" si="2" ref="C31:C43">D31+(E31*F31)</f>
        <v>75000</v>
      </c>
      <c r="D31" s="497">
        <v>29000</v>
      </c>
      <c r="E31" s="497">
        <v>23000</v>
      </c>
      <c r="F31" s="499">
        <v>2</v>
      </c>
      <c r="G31" s="378">
        <v>0</v>
      </c>
      <c r="H31" s="509">
        <f aca="true" t="shared" si="3" ref="H31:H43">I31+(J31*K31)</f>
        <v>75000</v>
      </c>
      <c r="I31" s="497">
        <v>29000</v>
      </c>
      <c r="J31" s="497">
        <v>23000</v>
      </c>
      <c r="K31" s="499">
        <v>2</v>
      </c>
      <c r="L31" s="378">
        <v>0</v>
      </c>
    </row>
    <row r="32" spans="2:12" s="23" customFormat="1" ht="15">
      <c r="B32" s="131" t="s">
        <v>115</v>
      </c>
      <c r="C32" s="509">
        <f t="shared" si="2"/>
        <v>75000</v>
      </c>
      <c r="D32" s="497">
        <v>29000</v>
      </c>
      <c r="E32" s="497">
        <v>23000</v>
      </c>
      <c r="F32" s="498">
        <v>2</v>
      </c>
      <c r="G32" s="376">
        <v>0</v>
      </c>
      <c r="H32" s="509">
        <f t="shared" si="3"/>
        <v>75000</v>
      </c>
      <c r="I32" s="497">
        <v>29000</v>
      </c>
      <c r="J32" s="497">
        <v>23000</v>
      </c>
      <c r="K32" s="498">
        <v>2</v>
      </c>
      <c r="L32" s="376">
        <v>0</v>
      </c>
    </row>
    <row r="33" spans="2:12" s="23" customFormat="1" ht="15">
      <c r="B33" s="131" t="s">
        <v>116</v>
      </c>
      <c r="C33" s="509">
        <f t="shared" si="2"/>
        <v>75000</v>
      </c>
      <c r="D33" s="497">
        <v>29000</v>
      </c>
      <c r="E33" s="497">
        <v>23000</v>
      </c>
      <c r="F33" s="499">
        <v>2</v>
      </c>
      <c r="G33" s="378">
        <v>0</v>
      </c>
      <c r="H33" s="509">
        <f t="shared" si="3"/>
        <v>75000</v>
      </c>
      <c r="I33" s="497">
        <v>29000</v>
      </c>
      <c r="J33" s="497">
        <v>23000</v>
      </c>
      <c r="K33" s="499">
        <v>2</v>
      </c>
      <c r="L33" s="378">
        <v>0</v>
      </c>
    </row>
    <row r="34" spans="2:12" s="23" customFormat="1" ht="15">
      <c r="B34" s="131" t="s">
        <v>117</v>
      </c>
      <c r="C34" s="509">
        <f t="shared" si="2"/>
        <v>75000</v>
      </c>
      <c r="D34" s="497">
        <v>29000</v>
      </c>
      <c r="E34" s="497">
        <v>23000</v>
      </c>
      <c r="F34" s="498">
        <v>2</v>
      </c>
      <c r="G34" s="376">
        <v>0</v>
      </c>
      <c r="H34" s="509">
        <f t="shared" si="3"/>
        <v>75000</v>
      </c>
      <c r="I34" s="497">
        <v>29000</v>
      </c>
      <c r="J34" s="497">
        <v>23000</v>
      </c>
      <c r="K34" s="498">
        <v>2</v>
      </c>
      <c r="L34" s="376">
        <v>0</v>
      </c>
    </row>
    <row r="35" spans="2:12" s="23" customFormat="1" ht="15">
      <c r="B35" s="131" t="s">
        <v>118</v>
      </c>
      <c r="C35" s="509">
        <f t="shared" si="2"/>
        <v>75000</v>
      </c>
      <c r="D35" s="497">
        <v>29000</v>
      </c>
      <c r="E35" s="497">
        <v>23000</v>
      </c>
      <c r="F35" s="499">
        <v>2</v>
      </c>
      <c r="G35" s="378">
        <v>0</v>
      </c>
      <c r="H35" s="509">
        <f t="shared" si="3"/>
        <v>75000</v>
      </c>
      <c r="I35" s="497">
        <v>29000</v>
      </c>
      <c r="J35" s="497">
        <v>23000</v>
      </c>
      <c r="K35" s="499">
        <v>2</v>
      </c>
      <c r="L35" s="378">
        <v>0</v>
      </c>
    </row>
    <row r="36" spans="2:12" s="23" customFormat="1" ht="15">
      <c r="B36" s="131" t="s">
        <v>119</v>
      </c>
      <c r="C36" s="509">
        <f t="shared" si="2"/>
        <v>75000</v>
      </c>
      <c r="D36" s="497">
        <v>29000</v>
      </c>
      <c r="E36" s="497">
        <v>23000</v>
      </c>
      <c r="F36" s="498">
        <v>2</v>
      </c>
      <c r="G36" s="376">
        <v>0</v>
      </c>
      <c r="H36" s="509">
        <f t="shared" si="3"/>
        <v>75000</v>
      </c>
      <c r="I36" s="497">
        <v>29000</v>
      </c>
      <c r="J36" s="497">
        <v>23000</v>
      </c>
      <c r="K36" s="498">
        <v>2</v>
      </c>
      <c r="L36" s="376">
        <v>0</v>
      </c>
    </row>
    <row r="37" spans="2:12" s="23" customFormat="1" ht="15">
      <c r="B37" s="131" t="s">
        <v>120</v>
      </c>
      <c r="C37" s="509">
        <f t="shared" si="2"/>
        <v>75000</v>
      </c>
      <c r="D37" s="497">
        <v>29000</v>
      </c>
      <c r="E37" s="497">
        <v>23000</v>
      </c>
      <c r="F37" s="499">
        <v>2</v>
      </c>
      <c r="G37" s="378">
        <v>0</v>
      </c>
      <c r="H37" s="509">
        <f t="shared" si="3"/>
        <v>75000</v>
      </c>
      <c r="I37" s="497">
        <v>29000</v>
      </c>
      <c r="J37" s="497">
        <v>23000</v>
      </c>
      <c r="K37" s="499">
        <v>2</v>
      </c>
      <c r="L37" s="378">
        <v>0</v>
      </c>
    </row>
    <row r="38" spans="2:12" s="23" customFormat="1" ht="15">
      <c r="B38" s="131" t="s">
        <v>121</v>
      </c>
      <c r="C38" s="509">
        <f t="shared" si="2"/>
        <v>75000</v>
      </c>
      <c r="D38" s="497">
        <v>29000</v>
      </c>
      <c r="E38" s="497">
        <v>23000</v>
      </c>
      <c r="F38" s="498">
        <v>2</v>
      </c>
      <c r="G38" s="376">
        <v>0</v>
      </c>
      <c r="H38" s="509">
        <f t="shared" si="3"/>
        <v>75000</v>
      </c>
      <c r="I38" s="497">
        <v>29000</v>
      </c>
      <c r="J38" s="497">
        <v>23000</v>
      </c>
      <c r="K38" s="498">
        <v>2</v>
      </c>
      <c r="L38" s="376">
        <v>0</v>
      </c>
    </row>
    <row r="39" spans="2:12" s="23" customFormat="1" ht="15">
      <c r="B39" s="131" t="s">
        <v>122</v>
      </c>
      <c r="C39" s="509">
        <f t="shared" si="2"/>
        <v>75000</v>
      </c>
      <c r="D39" s="497">
        <v>29000</v>
      </c>
      <c r="E39" s="497">
        <v>23000</v>
      </c>
      <c r="F39" s="499">
        <v>2</v>
      </c>
      <c r="G39" s="378">
        <v>0</v>
      </c>
      <c r="H39" s="509">
        <f t="shared" si="3"/>
        <v>75000</v>
      </c>
      <c r="I39" s="497">
        <v>29000</v>
      </c>
      <c r="J39" s="497">
        <v>23000</v>
      </c>
      <c r="K39" s="499">
        <v>2</v>
      </c>
      <c r="L39" s="378">
        <v>0</v>
      </c>
    </row>
    <row r="40" spans="2:12" s="23" customFormat="1" ht="15">
      <c r="B40" s="131" t="s">
        <v>123</v>
      </c>
      <c r="C40" s="509">
        <f t="shared" si="2"/>
        <v>75000</v>
      </c>
      <c r="D40" s="497">
        <v>29000</v>
      </c>
      <c r="E40" s="497">
        <v>23000</v>
      </c>
      <c r="F40" s="498">
        <v>2</v>
      </c>
      <c r="G40" s="376">
        <v>0</v>
      </c>
      <c r="H40" s="509">
        <f t="shared" si="3"/>
        <v>75000</v>
      </c>
      <c r="I40" s="497">
        <v>29000</v>
      </c>
      <c r="J40" s="497">
        <v>23000</v>
      </c>
      <c r="K40" s="498">
        <v>2</v>
      </c>
      <c r="L40" s="376">
        <v>0</v>
      </c>
    </row>
    <row r="41" spans="2:12" s="23" customFormat="1" ht="15.75" thickBot="1">
      <c r="B41" s="511" t="s">
        <v>124</v>
      </c>
      <c r="C41" s="512">
        <f t="shared" si="2"/>
        <v>75000</v>
      </c>
      <c r="D41" s="505">
        <v>29000</v>
      </c>
      <c r="E41" s="505">
        <v>23000</v>
      </c>
      <c r="F41" s="506">
        <v>2</v>
      </c>
      <c r="G41" s="507">
        <v>0</v>
      </c>
      <c r="H41" s="512">
        <f t="shared" si="3"/>
        <v>75000</v>
      </c>
      <c r="I41" s="505">
        <v>29000</v>
      </c>
      <c r="J41" s="505">
        <v>23000</v>
      </c>
      <c r="K41" s="506">
        <v>2</v>
      </c>
      <c r="L41" s="507">
        <v>0</v>
      </c>
    </row>
    <row r="42" spans="2:12" s="23" customFormat="1" ht="16.5" thickBot="1">
      <c r="B42" s="135" t="s">
        <v>21</v>
      </c>
      <c r="C42" s="513">
        <f t="shared" si="2"/>
        <v>394000</v>
      </c>
      <c r="D42" s="508">
        <f>SUM(D30:D41)</f>
        <v>348000</v>
      </c>
      <c r="E42" s="514">
        <v>23000</v>
      </c>
      <c r="F42" s="510">
        <v>2</v>
      </c>
      <c r="G42" s="515">
        <v>0</v>
      </c>
      <c r="H42" s="513">
        <f t="shared" si="3"/>
        <v>394000</v>
      </c>
      <c r="I42" s="508">
        <f>SUM(I30:I41)</f>
        <v>348000</v>
      </c>
      <c r="J42" s="514">
        <v>23000</v>
      </c>
      <c r="K42" s="510">
        <v>2</v>
      </c>
      <c r="L42" s="515">
        <v>0</v>
      </c>
    </row>
    <row r="43" spans="2:12" s="23" customFormat="1" ht="15.75" thickBot="1">
      <c r="B43" s="135" t="s">
        <v>125</v>
      </c>
      <c r="C43" s="513">
        <f t="shared" si="2"/>
        <v>75000</v>
      </c>
      <c r="D43" s="501">
        <f>D42/12</f>
        <v>29000</v>
      </c>
      <c r="E43" s="501">
        <v>23000</v>
      </c>
      <c r="F43" s="500">
        <v>2</v>
      </c>
      <c r="G43" s="515">
        <v>0</v>
      </c>
      <c r="H43" s="513">
        <f t="shared" si="3"/>
        <v>75000</v>
      </c>
      <c r="I43" s="501">
        <f>I42/12</f>
        <v>29000</v>
      </c>
      <c r="J43" s="501">
        <v>23000</v>
      </c>
      <c r="K43" s="500">
        <v>2</v>
      </c>
      <c r="L43" s="515">
        <v>0</v>
      </c>
    </row>
    <row r="44" spans="2:12" s="23" customFormat="1" ht="15">
      <c r="B44" s="139"/>
      <c r="C44" s="140"/>
      <c r="D44" s="140"/>
      <c r="E44" s="113"/>
      <c r="F44" s="113"/>
      <c r="G44" s="113"/>
      <c r="H44" s="140"/>
      <c r="I44" s="140"/>
      <c r="J44" s="113"/>
      <c r="K44" s="113"/>
      <c r="L44" s="113"/>
    </row>
    <row r="45" spans="2:12" s="23" customFormat="1" ht="15">
      <c r="B45" s="139"/>
      <c r="C45" s="140"/>
      <c r="D45" s="140"/>
      <c r="E45" s="113"/>
      <c r="F45" s="113"/>
      <c r="G45" s="113"/>
      <c r="H45" s="140"/>
      <c r="I45" s="140"/>
      <c r="J45" s="113"/>
      <c r="K45" s="113"/>
      <c r="L45" s="113"/>
    </row>
    <row r="46" spans="2:12" ht="12.75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</row>
  </sheetData>
  <sheetProtection/>
  <mergeCells count="8">
    <mergeCell ref="B25:L25"/>
    <mergeCell ref="B27:B28"/>
    <mergeCell ref="C27:G27"/>
    <mergeCell ref="H27:L27"/>
    <mergeCell ref="B3:J3"/>
    <mergeCell ref="B5:B6"/>
    <mergeCell ref="C5:F5"/>
    <mergeCell ref="G5:J5"/>
  </mergeCells>
  <printOptions/>
  <pageMargins left="0.5511811023622047" right="0.35433070866141736" top="0.984251968503937" bottom="0.984251968503937" header="0.5118110236220472" footer="0.5118110236220472"/>
  <pageSetup fitToHeight="0" fitToWidth="1" orientation="portrait" scale="69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52"/>
  <sheetViews>
    <sheetView zoomScalePageLayoutView="0" workbookViewId="0" topLeftCell="A22">
      <selection activeCell="F48" sqref="F48"/>
    </sheetView>
  </sheetViews>
  <sheetFormatPr defaultColWidth="9.140625" defaultRowHeight="12.75"/>
  <cols>
    <col min="3" max="13" width="12.7109375" style="0" customWidth="1"/>
  </cols>
  <sheetData>
    <row r="2" ht="15.75">
      <c r="L2" s="71" t="s">
        <v>771</v>
      </c>
    </row>
    <row r="3" spans="2:12" s="23" customFormat="1" ht="20.25" customHeight="1">
      <c r="B3" s="1021" t="s">
        <v>594</v>
      </c>
      <c r="C3" s="1021"/>
      <c r="D3" s="1021"/>
      <c r="E3" s="1021"/>
      <c r="F3" s="1021"/>
      <c r="G3" s="1021"/>
      <c r="H3" s="1021"/>
      <c r="I3" s="1021"/>
      <c r="J3" s="1021"/>
      <c r="K3" s="104"/>
      <c r="L3" s="104"/>
    </row>
    <row r="4" spans="2:13" s="23" customFormat="1" ht="15.75" thickBot="1">
      <c r="B4" s="105"/>
      <c r="C4" s="106"/>
      <c r="D4" s="106"/>
      <c r="E4" s="106"/>
      <c r="F4" s="106"/>
      <c r="G4" s="105"/>
      <c r="H4" s="105"/>
      <c r="I4" s="105"/>
      <c r="J4" s="107" t="s">
        <v>60</v>
      </c>
      <c r="K4" s="105"/>
      <c r="L4" s="107"/>
      <c r="M4" s="85"/>
    </row>
    <row r="5" spans="2:13" s="23" customFormat="1" ht="30" customHeight="1">
      <c r="B5" s="1027" t="s">
        <v>587</v>
      </c>
      <c r="C5" s="1026" t="s">
        <v>750</v>
      </c>
      <c r="D5" s="1024"/>
      <c r="E5" s="1024"/>
      <c r="F5" s="1025"/>
      <c r="G5" s="1024" t="s">
        <v>748</v>
      </c>
      <c r="H5" s="1024"/>
      <c r="I5" s="1024"/>
      <c r="J5" s="1025"/>
      <c r="K5" s="108"/>
      <c r="L5" s="108"/>
      <c r="M5" s="85"/>
    </row>
    <row r="6" spans="2:13" s="23" customFormat="1" ht="30" customHeight="1" thickBot="1">
      <c r="B6" s="1012"/>
      <c r="C6" s="141" t="s">
        <v>591</v>
      </c>
      <c r="D6" s="142" t="s">
        <v>528</v>
      </c>
      <c r="E6" s="142" t="s">
        <v>589</v>
      </c>
      <c r="F6" s="143" t="s">
        <v>590</v>
      </c>
      <c r="G6" s="141" t="s">
        <v>591</v>
      </c>
      <c r="H6" s="142" t="s">
        <v>528</v>
      </c>
      <c r="I6" s="142" t="s">
        <v>589</v>
      </c>
      <c r="J6" s="143" t="s">
        <v>590</v>
      </c>
      <c r="K6" s="109"/>
      <c r="L6" s="109"/>
      <c r="M6" s="85"/>
    </row>
    <row r="7" spans="2:13" s="23" customFormat="1" ht="15.75" thickBot="1">
      <c r="B7" s="144"/>
      <c r="C7" s="145" t="s">
        <v>592</v>
      </c>
      <c r="D7" s="146">
        <v>1</v>
      </c>
      <c r="E7" s="146">
        <v>2</v>
      </c>
      <c r="F7" s="147">
        <v>3</v>
      </c>
      <c r="G7" s="145" t="s">
        <v>592</v>
      </c>
      <c r="H7" s="146">
        <v>1</v>
      </c>
      <c r="I7" s="146">
        <v>2</v>
      </c>
      <c r="J7" s="147">
        <v>3</v>
      </c>
      <c r="K7" s="109"/>
      <c r="L7" s="109"/>
      <c r="M7" s="85"/>
    </row>
    <row r="8" spans="2:13" s="23" customFormat="1" ht="15">
      <c r="B8" s="110" t="s">
        <v>113</v>
      </c>
      <c r="C8" s="111"/>
      <c r="D8" s="112"/>
      <c r="E8" s="375"/>
      <c r="F8" s="376"/>
      <c r="G8" s="111"/>
      <c r="H8" s="112"/>
      <c r="I8" s="375"/>
      <c r="J8" s="376"/>
      <c r="K8" s="113"/>
      <c r="L8" s="113"/>
      <c r="M8" s="85"/>
    </row>
    <row r="9" spans="2:13" s="23" customFormat="1" ht="15">
      <c r="B9" s="114" t="s">
        <v>114</v>
      </c>
      <c r="C9" s="115"/>
      <c r="D9" s="116"/>
      <c r="E9" s="377"/>
      <c r="F9" s="378"/>
      <c r="G9" s="115"/>
      <c r="H9" s="116"/>
      <c r="I9" s="377"/>
      <c r="J9" s="378"/>
      <c r="K9" s="113"/>
      <c r="L9" s="113"/>
      <c r="M9" s="85"/>
    </row>
    <row r="10" spans="2:13" s="23" customFormat="1" ht="15">
      <c r="B10" s="114" t="s">
        <v>115</v>
      </c>
      <c r="C10" s="115"/>
      <c r="D10" s="116"/>
      <c r="E10" s="377"/>
      <c r="F10" s="378"/>
      <c r="G10" s="115"/>
      <c r="H10" s="116"/>
      <c r="I10" s="377"/>
      <c r="J10" s="378"/>
      <c r="K10" s="113"/>
      <c r="L10" s="113"/>
      <c r="M10" s="85"/>
    </row>
    <row r="11" spans="2:13" s="23" customFormat="1" ht="15">
      <c r="B11" s="114" t="s">
        <v>116</v>
      </c>
      <c r="C11" s="115"/>
      <c r="D11" s="116"/>
      <c r="E11" s="377"/>
      <c r="F11" s="378"/>
      <c r="G11" s="115"/>
      <c r="H11" s="116"/>
      <c r="I11" s="377"/>
      <c r="J11" s="378"/>
      <c r="K11" s="113"/>
      <c r="L11" s="113"/>
      <c r="M11" s="85"/>
    </row>
    <row r="12" spans="2:13" s="23" customFormat="1" ht="15">
      <c r="B12" s="114" t="s">
        <v>117</v>
      </c>
      <c r="C12" s="115"/>
      <c r="D12" s="116"/>
      <c r="E12" s="377"/>
      <c r="F12" s="378"/>
      <c r="G12" s="115"/>
      <c r="H12" s="116"/>
      <c r="I12" s="377"/>
      <c r="J12" s="378"/>
      <c r="K12" s="113"/>
      <c r="L12" s="113"/>
      <c r="M12" s="85"/>
    </row>
    <row r="13" spans="2:13" s="23" customFormat="1" ht="15">
      <c r="B13" s="114" t="s">
        <v>118</v>
      </c>
      <c r="C13" s="115"/>
      <c r="D13" s="116"/>
      <c r="E13" s="377"/>
      <c r="F13" s="378"/>
      <c r="G13" s="115"/>
      <c r="H13" s="116"/>
      <c r="I13" s="377"/>
      <c r="J13" s="378"/>
      <c r="K13" s="113"/>
      <c r="L13" s="113"/>
      <c r="M13" s="85"/>
    </row>
    <row r="14" spans="2:13" s="23" customFormat="1" ht="15">
      <c r="B14" s="114" t="s">
        <v>119</v>
      </c>
      <c r="C14" s="115"/>
      <c r="D14" s="116"/>
      <c r="E14" s="377"/>
      <c r="F14" s="378"/>
      <c r="G14" s="115"/>
      <c r="H14" s="116"/>
      <c r="I14" s="377"/>
      <c r="J14" s="378"/>
      <c r="K14" s="113"/>
      <c r="L14" s="113"/>
      <c r="M14" s="85"/>
    </row>
    <row r="15" spans="2:13" s="23" customFormat="1" ht="15">
      <c r="B15" s="114" t="s">
        <v>120</v>
      </c>
      <c r="C15" s="115"/>
      <c r="D15" s="116"/>
      <c r="E15" s="377"/>
      <c r="F15" s="378"/>
      <c r="G15" s="115"/>
      <c r="H15" s="116"/>
      <c r="I15" s="377"/>
      <c r="J15" s="378"/>
      <c r="K15" s="113"/>
      <c r="L15" s="113"/>
      <c r="M15" s="85"/>
    </row>
    <row r="16" spans="2:13" s="23" customFormat="1" ht="15">
      <c r="B16" s="114" t="s">
        <v>121</v>
      </c>
      <c r="C16" s="115"/>
      <c r="D16" s="116"/>
      <c r="E16" s="377"/>
      <c r="F16" s="378"/>
      <c r="G16" s="115"/>
      <c r="H16" s="116"/>
      <c r="I16" s="377"/>
      <c r="J16" s="378"/>
      <c r="K16" s="113"/>
      <c r="L16" s="113"/>
      <c r="M16" s="85"/>
    </row>
    <row r="17" spans="2:13" s="23" customFormat="1" ht="15">
      <c r="B17" s="114" t="s">
        <v>122</v>
      </c>
      <c r="C17" s="115"/>
      <c r="D17" s="116"/>
      <c r="E17" s="377"/>
      <c r="F17" s="378"/>
      <c r="G17" s="115"/>
      <c r="H17" s="116"/>
      <c r="I17" s="377"/>
      <c r="J17" s="378"/>
      <c r="K17" s="113"/>
      <c r="L17" s="113"/>
      <c r="M17" s="85"/>
    </row>
    <row r="18" spans="2:13" s="23" customFormat="1" ht="15">
      <c r="B18" s="114" t="s">
        <v>123</v>
      </c>
      <c r="C18" s="115"/>
      <c r="D18" s="116"/>
      <c r="E18" s="377"/>
      <c r="F18" s="378"/>
      <c r="G18" s="115"/>
      <c r="H18" s="116"/>
      <c r="I18" s="377"/>
      <c r="J18" s="378"/>
      <c r="K18" s="113"/>
      <c r="L18" s="113"/>
      <c r="M18" s="85"/>
    </row>
    <row r="19" spans="2:13" s="23" customFormat="1" ht="15.75" thickBot="1">
      <c r="B19" s="117" t="s">
        <v>124</v>
      </c>
      <c r="C19" s="118"/>
      <c r="D19" s="119"/>
      <c r="E19" s="379"/>
      <c r="F19" s="380"/>
      <c r="G19" s="118"/>
      <c r="H19" s="119"/>
      <c r="I19" s="379"/>
      <c r="J19" s="380"/>
      <c r="K19" s="113"/>
      <c r="L19" s="113"/>
      <c r="M19" s="85"/>
    </row>
    <row r="20" spans="2:13" s="23" customFormat="1" ht="15.75" thickBot="1">
      <c r="B20" s="120" t="s">
        <v>21</v>
      </c>
      <c r="C20" s="121"/>
      <c r="D20" s="122"/>
      <c r="E20" s="381"/>
      <c r="F20" s="382"/>
      <c r="G20" s="121"/>
      <c r="H20" s="122"/>
      <c r="I20" s="381"/>
      <c r="J20" s="382"/>
      <c r="K20" s="113"/>
      <c r="L20" s="113"/>
      <c r="M20" s="85"/>
    </row>
    <row r="21" spans="2:13" s="23" customFormat="1" ht="15.75" thickBot="1">
      <c r="B21" s="123" t="s">
        <v>125</v>
      </c>
      <c r="C21" s="124"/>
      <c r="D21" s="125"/>
      <c r="E21" s="383"/>
      <c r="F21" s="384"/>
      <c r="G21" s="124"/>
      <c r="H21" s="125"/>
      <c r="I21" s="383"/>
      <c r="J21" s="384"/>
      <c r="K21" s="113"/>
      <c r="L21" s="113"/>
      <c r="M21" s="85"/>
    </row>
    <row r="22" spans="2:12" s="23" customFormat="1" ht="12.75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2:12" s="23" customFormat="1" ht="12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2:12" s="23" customFormat="1" ht="12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2:12" s="23" customFormat="1" ht="20.25" customHeight="1">
      <c r="B25" s="1021" t="s">
        <v>595</v>
      </c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</row>
    <row r="26" spans="2:12" s="23" customFormat="1" ht="15.75" thickBot="1">
      <c r="B26" s="127"/>
      <c r="C26" s="128"/>
      <c r="D26" s="128"/>
      <c r="E26" s="128"/>
      <c r="F26" s="128"/>
      <c r="G26" s="127"/>
      <c r="H26" s="113"/>
      <c r="I26" s="113"/>
      <c r="J26" s="113"/>
      <c r="K26" s="105"/>
      <c r="L26" s="107" t="s">
        <v>60</v>
      </c>
    </row>
    <row r="27" spans="2:12" s="23" customFormat="1" ht="30" customHeight="1">
      <c r="B27" s="998" t="s">
        <v>587</v>
      </c>
      <c r="C27" s="1023" t="s">
        <v>752</v>
      </c>
      <c r="D27" s="1024"/>
      <c r="E27" s="1024"/>
      <c r="F27" s="1024"/>
      <c r="G27" s="1025"/>
      <c r="H27" s="1026" t="s">
        <v>749</v>
      </c>
      <c r="I27" s="1024"/>
      <c r="J27" s="1024"/>
      <c r="K27" s="1024"/>
      <c r="L27" s="1025"/>
    </row>
    <row r="28" spans="2:12" s="23" customFormat="1" ht="30" customHeight="1" thickBot="1">
      <c r="B28" s="1022"/>
      <c r="C28" s="142" t="s">
        <v>591</v>
      </c>
      <c r="D28" s="142" t="s">
        <v>528</v>
      </c>
      <c r="E28" s="142" t="s">
        <v>589</v>
      </c>
      <c r="F28" s="142" t="s">
        <v>590</v>
      </c>
      <c r="G28" s="148" t="s">
        <v>593</v>
      </c>
      <c r="H28" s="142" t="s">
        <v>591</v>
      </c>
      <c r="I28" s="142" t="s">
        <v>528</v>
      </c>
      <c r="J28" s="142" t="s">
        <v>589</v>
      </c>
      <c r="K28" s="142" t="s">
        <v>590</v>
      </c>
      <c r="L28" s="148" t="s">
        <v>593</v>
      </c>
    </row>
    <row r="29" spans="2:12" s="23" customFormat="1" ht="15.75" thickBot="1">
      <c r="B29" s="149"/>
      <c r="C29" s="146" t="s">
        <v>592</v>
      </c>
      <c r="D29" s="146">
        <v>1</v>
      </c>
      <c r="E29" s="146">
        <v>2</v>
      </c>
      <c r="F29" s="146">
        <v>3</v>
      </c>
      <c r="G29" s="150">
        <v>4</v>
      </c>
      <c r="H29" s="146" t="s">
        <v>592</v>
      </c>
      <c r="I29" s="146">
        <v>1</v>
      </c>
      <c r="J29" s="146">
        <v>2</v>
      </c>
      <c r="K29" s="146">
        <v>3</v>
      </c>
      <c r="L29" s="150">
        <v>4</v>
      </c>
    </row>
    <row r="30" spans="2:12" s="23" customFormat="1" ht="15">
      <c r="B30" s="129" t="s">
        <v>113</v>
      </c>
      <c r="C30" s="112"/>
      <c r="D30" s="112"/>
      <c r="E30" s="375"/>
      <c r="F30" s="375"/>
      <c r="G30" s="376"/>
      <c r="H30" s="130"/>
      <c r="I30" s="112"/>
      <c r="J30" s="375"/>
      <c r="K30" s="375"/>
      <c r="L30" s="376"/>
    </row>
    <row r="31" spans="2:12" s="23" customFormat="1" ht="15">
      <c r="B31" s="131" t="s">
        <v>114</v>
      </c>
      <c r="C31" s="116"/>
      <c r="D31" s="116"/>
      <c r="E31" s="377"/>
      <c r="F31" s="377"/>
      <c r="G31" s="378"/>
      <c r="H31" s="132"/>
      <c r="I31" s="116"/>
      <c r="J31" s="377"/>
      <c r="K31" s="377"/>
      <c r="L31" s="378"/>
    </row>
    <row r="32" spans="2:12" s="23" customFormat="1" ht="15">
      <c r="B32" s="131" t="s">
        <v>115</v>
      </c>
      <c r="C32" s="116"/>
      <c r="D32" s="116"/>
      <c r="E32" s="377"/>
      <c r="F32" s="377"/>
      <c r="G32" s="378"/>
      <c r="H32" s="132"/>
      <c r="I32" s="116"/>
      <c r="J32" s="377"/>
      <c r="K32" s="377"/>
      <c r="L32" s="378"/>
    </row>
    <row r="33" spans="2:12" s="23" customFormat="1" ht="15">
      <c r="B33" s="131" t="s">
        <v>116</v>
      </c>
      <c r="C33" s="116"/>
      <c r="D33" s="116"/>
      <c r="E33" s="377"/>
      <c r="F33" s="377"/>
      <c r="G33" s="378"/>
      <c r="H33" s="132"/>
      <c r="I33" s="116"/>
      <c r="J33" s="377"/>
      <c r="K33" s="377"/>
      <c r="L33" s="378"/>
    </row>
    <row r="34" spans="2:12" s="23" customFormat="1" ht="15">
      <c r="B34" s="131" t="s">
        <v>117</v>
      </c>
      <c r="C34" s="116"/>
      <c r="D34" s="116"/>
      <c r="E34" s="377"/>
      <c r="F34" s="377"/>
      <c r="G34" s="378"/>
      <c r="H34" s="132"/>
      <c r="I34" s="116"/>
      <c r="J34" s="377"/>
      <c r="K34" s="377"/>
      <c r="L34" s="378"/>
    </row>
    <row r="35" spans="2:12" s="23" customFormat="1" ht="15">
      <c r="B35" s="131" t="s">
        <v>118</v>
      </c>
      <c r="C35" s="116"/>
      <c r="D35" s="116"/>
      <c r="E35" s="377"/>
      <c r="F35" s="377"/>
      <c r="G35" s="378"/>
      <c r="H35" s="132"/>
      <c r="I35" s="116"/>
      <c r="J35" s="377"/>
      <c r="K35" s="377"/>
      <c r="L35" s="378"/>
    </row>
    <row r="36" spans="2:12" s="23" customFormat="1" ht="15">
      <c r="B36" s="131" t="s">
        <v>119</v>
      </c>
      <c r="C36" s="116"/>
      <c r="D36" s="116"/>
      <c r="E36" s="377"/>
      <c r="F36" s="377"/>
      <c r="G36" s="378"/>
      <c r="H36" s="132"/>
      <c r="I36" s="116"/>
      <c r="J36" s="377"/>
      <c r="K36" s="377"/>
      <c r="L36" s="378"/>
    </row>
    <row r="37" spans="2:12" s="23" customFormat="1" ht="15">
      <c r="B37" s="131" t="s">
        <v>120</v>
      </c>
      <c r="C37" s="116"/>
      <c r="D37" s="116"/>
      <c r="E37" s="377"/>
      <c r="F37" s="377"/>
      <c r="G37" s="378"/>
      <c r="H37" s="132"/>
      <c r="I37" s="116"/>
      <c r="J37" s="377"/>
      <c r="K37" s="377"/>
      <c r="L37" s="378"/>
    </row>
    <row r="38" spans="2:12" s="23" customFormat="1" ht="15">
      <c r="B38" s="131" t="s">
        <v>121</v>
      </c>
      <c r="C38" s="116"/>
      <c r="D38" s="116"/>
      <c r="E38" s="377"/>
      <c r="F38" s="377"/>
      <c r="G38" s="378"/>
      <c r="H38" s="132"/>
      <c r="I38" s="116"/>
      <c r="J38" s="377"/>
      <c r="K38" s="377"/>
      <c r="L38" s="378"/>
    </row>
    <row r="39" spans="2:12" s="23" customFormat="1" ht="15">
      <c r="B39" s="131" t="s">
        <v>122</v>
      </c>
      <c r="C39" s="116"/>
      <c r="D39" s="116"/>
      <c r="E39" s="377"/>
      <c r="F39" s="377"/>
      <c r="G39" s="378"/>
      <c r="H39" s="132"/>
      <c r="I39" s="116"/>
      <c r="J39" s="377"/>
      <c r="K39" s="377"/>
      <c r="L39" s="378"/>
    </row>
    <row r="40" spans="2:12" s="23" customFormat="1" ht="15">
      <c r="B40" s="131" t="s">
        <v>123</v>
      </c>
      <c r="C40" s="116"/>
      <c r="D40" s="116"/>
      <c r="E40" s="377"/>
      <c r="F40" s="377"/>
      <c r="G40" s="378"/>
      <c r="H40" s="132"/>
      <c r="I40" s="116"/>
      <c r="J40" s="377"/>
      <c r="K40" s="377"/>
      <c r="L40" s="378"/>
    </row>
    <row r="41" spans="2:12" s="23" customFormat="1" ht="15.75" thickBot="1">
      <c r="B41" s="133" t="s">
        <v>124</v>
      </c>
      <c r="C41" s="119"/>
      <c r="D41" s="119"/>
      <c r="E41" s="379"/>
      <c r="F41" s="379"/>
      <c r="G41" s="380"/>
      <c r="H41" s="134"/>
      <c r="I41" s="119"/>
      <c r="J41" s="379"/>
      <c r="K41" s="379"/>
      <c r="L41" s="380"/>
    </row>
    <row r="42" spans="2:12" s="23" customFormat="1" ht="15.75" thickBot="1">
      <c r="B42" s="135" t="s">
        <v>21</v>
      </c>
      <c r="C42" s="122"/>
      <c r="D42" s="122"/>
      <c r="E42" s="381"/>
      <c r="F42" s="381"/>
      <c r="G42" s="382"/>
      <c r="H42" s="136"/>
      <c r="I42" s="122"/>
      <c r="J42" s="381"/>
      <c r="K42" s="381"/>
      <c r="L42" s="382"/>
    </row>
    <row r="43" spans="2:12" s="23" customFormat="1" ht="15.75" thickBot="1">
      <c r="B43" s="137" t="s">
        <v>125</v>
      </c>
      <c r="C43" s="125"/>
      <c r="D43" s="125"/>
      <c r="E43" s="383"/>
      <c r="F43" s="383"/>
      <c r="G43" s="384"/>
      <c r="H43" s="138"/>
      <c r="I43" s="125"/>
      <c r="J43" s="383"/>
      <c r="K43" s="383"/>
      <c r="L43" s="384"/>
    </row>
    <row r="44" spans="2:12" ht="13.5" thickBot="1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</row>
    <row r="45" spans="2:12" ht="13.5" thickBot="1">
      <c r="B45" s="1028" t="s">
        <v>847</v>
      </c>
      <c r="C45" s="1029"/>
      <c r="D45" s="1029"/>
      <c r="E45" s="1029"/>
      <c r="F45" s="1029"/>
      <c r="G45" s="1029"/>
      <c r="H45" s="1029"/>
      <c r="I45" s="1029"/>
      <c r="J45" s="1029"/>
      <c r="K45" s="1029"/>
      <c r="L45" s="1030"/>
    </row>
    <row r="52" ht="12.75">
      <c r="K52" s="23" t="s">
        <v>770</v>
      </c>
    </row>
  </sheetData>
  <sheetProtection/>
  <mergeCells count="9">
    <mergeCell ref="B45:L45"/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fitToHeight="0" fitToWidth="1" orientation="portrait" scale="72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U47"/>
  <sheetViews>
    <sheetView zoomScale="85" zoomScaleNormal="85" zoomScalePageLayoutView="0" workbookViewId="0" topLeftCell="B13">
      <selection activeCell="C25" sqref="A25:IV25"/>
    </sheetView>
  </sheetViews>
  <sheetFormatPr defaultColWidth="9.140625" defaultRowHeight="12.75"/>
  <cols>
    <col min="1" max="1" width="9.140625" style="14" customWidth="1"/>
    <col min="2" max="2" width="34.28125" style="14" customWidth="1"/>
    <col min="3" max="3" width="22.7109375" style="14" customWidth="1"/>
    <col min="4" max="4" width="13.28125" style="14" customWidth="1"/>
    <col min="5" max="5" width="14.140625" style="14" customWidth="1"/>
    <col min="6" max="6" width="25.140625" style="14" customWidth="1"/>
    <col min="7" max="7" width="23.8515625" style="14" customWidth="1"/>
    <col min="8" max="8" width="14.57421875" style="14" customWidth="1"/>
    <col min="9" max="9" width="13.28125" style="14" customWidth="1"/>
    <col min="10" max="11" width="13.7109375" style="14" customWidth="1"/>
    <col min="12" max="12" width="12.140625" style="14" customWidth="1"/>
    <col min="13" max="13" width="13.7109375" style="14" customWidth="1"/>
    <col min="14" max="14" width="21.57421875" style="14" customWidth="1"/>
    <col min="15" max="15" width="20.57421875" style="14" customWidth="1"/>
    <col min="16" max="16" width="19.7109375" style="14" customWidth="1"/>
    <col min="17" max="17" width="21.8515625" style="14" customWidth="1"/>
    <col min="18" max="21" width="12.28125" style="14" customWidth="1"/>
    <col min="22" max="16384" width="9.140625" style="14" customWidth="1"/>
  </cols>
  <sheetData>
    <row r="2" spans="17:21" ht="15.75">
      <c r="Q2" s="71" t="s">
        <v>772</v>
      </c>
      <c r="U2" s="71"/>
    </row>
    <row r="4" ht="5.25" customHeight="1">
      <c r="A4" s="68"/>
    </row>
    <row r="5" spans="1:21" ht="21" customHeight="1">
      <c r="A5" s="68"/>
      <c r="B5" s="1039" t="s">
        <v>630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69"/>
      <c r="S5" s="69"/>
      <c r="T5" s="69"/>
      <c r="U5" s="69"/>
    </row>
    <row r="6" spans="4:17" ht="3" customHeight="1" thickBot="1">
      <c r="D6" s="69"/>
      <c r="E6" s="69"/>
      <c r="F6" s="69"/>
      <c r="G6" s="69"/>
      <c r="Q6" s="71"/>
    </row>
    <row r="7" spans="2:17" ht="57" customHeight="1">
      <c r="B7" s="1057" t="s">
        <v>631</v>
      </c>
      <c r="C7" s="1059" t="s">
        <v>632</v>
      </c>
      <c r="D7" s="1043" t="s">
        <v>633</v>
      </c>
      <c r="E7" s="628" t="s">
        <v>634</v>
      </c>
      <c r="F7" s="1043" t="s">
        <v>900</v>
      </c>
      <c r="G7" s="1043" t="s">
        <v>902</v>
      </c>
      <c r="H7" s="1043" t="s">
        <v>635</v>
      </c>
      <c r="I7" s="1043" t="s">
        <v>636</v>
      </c>
      <c r="J7" s="1043" t="s">
        <v>637</v>
      </c>
      <c r="K7" s="1043" t="s">
        <v>638</v>
      </c>
      <c r="L7" s="1043" t="s">
        <v>639</v>
      </c>
      <c r="M7" s="1043" t="s">
        <v>640</v>
      </c>
      <c r="N7" s="1054" t="s">
        <v>641</v>
      </c>
      <c r="O7" s="1054"/>
      <c r="P7" s="1055" t="s">
        <v>907</v>
      </c>
      <c r="Q7" s="1052" t="s">
        <v>908</v>
      </c>
    </row>
    <row r="8" spans="2:17" ht="99" customHeight="1" thickBot="1">
      <c r="B8" s="1058"/>
      <c r="C8" s="1060"/>
      <c r="D8" s="1044"/>
      <c r="E8" s="629" t="s">
        <v>644</v>
      </c>
      <c r="F8" s="1044"/>
      <c r="G8" s="1044"/>
      <c r="H8" s="1044"/>
      <c r="I8" s="1044"/>
      <c r="J8" s="1044"/>
      <c r="K8" s="1044"/>
      <c r="L8" s="1044"/>
      <c r="M8" s="1044"/>
      <c r="N8" s="630" t="s">
        <v>645</v>
      </c>
      <c r="O8" s="630" t="s">
        <v>646</v>
      </c>
      <c r="P8" s="1056"/>
      <c r="Q8" s="1053"/>
    </row>
    <row r="9" spans="2:17" ht="37.5">
      <c r="B9" s="631" t="s">
        <v>647</v>
      </c>
      <c r="C9" s="632" t="s">
        <v>898</v>
      </c>
      <c r="D9" s="633" t="s">
        <v>901</v>
      </c>
      <c r="E9" s="633" t="s">
        <v>899</v>
      </c>
      <c r="F9" s="634">
        <v>2911.5</v>
      </c>
      <c r="G9" s="634">
        <f>F9*120</f>
        <v>349380</v>
      </c>
      <c r="H9" s="635" t="s">
        <v>905</v>
      </c>
      <c r="I9" s="635" t="s">
        <v>904</v>
      </c>
      <c r="J9" s="635" t="s">
        <v>906</v>
      </c>
      <c r="K9" s="635" t="s">
        <v>903</v>
      </c>
      <c r="L9" s="636">
        <v>4</v>
      </c>
      <c r="M9" s="635">
        <v>4</v>
      </c>
      <c r="N9" s="634">
        <v>345943.2</v>
      </c>
      <c r="O9" s="637">
        <v>3436.8</v>
      </c>
      <c r="P9" s="634">
        <v>0</v>
      </c>
      <c r="Q9" s="638">
        <v>0</v>
      </c>
    </row>
    <row r="10" spans="2:17" ht="18.75">
      <c r="B10" s="639" t="s">
        <v>648</v>
      </c>
      <c r="C10" s="640"/>
      <c r="D10" s="641"/>
      <c r="E10" s="641"/>
      <c r="F10" s="642"/>
      <c r="G10" s="643"/>
      <c r="H10" s="641"/>
      <c r="I10" s="641"/>
      <c r="J10" s="641"/>
      <c r="K10" s="641"/>
      <c r="L10" s="641"/>
      <c r="M10" s="641"/>
      <c r="N10" s="644"/>
      <c r="O10" s="643"/>
      <c r="P10" s="642"/>
      <c r="Q10" s="645"/>
    </row>
    <row r="11" spans="2:17" ht="18.75">
      <c r="B11" s="639" t="s">
        <v>648</v>
      </c>
      <c r="C11" s="640"/>
      <c r="D11" s="641"/>
      <c r="E11" s="641"/>
      <c r="F11" s="642"/>
      <c r="G11" s="643"/>
      <c r="H11" s="641"/>
      <c r="I11" s="641"/>
      <c r="J11" s="641"/>
      <c r="K11" s="641"/>
      <c r="L11" s="641"/>
      <c r="M11" s="641"/>
      <c r="N11" s="644"/>
      <c r="O11" s="643"/>
      <c r="P11" s="642"/>
      <c r="Q11" s="645"/>
    </row>
    <row r="12" spans="2:17" ht="18.75">
      <c r="B12" s="639" t="s">
        <v>648</v>
      </c>
      <c r="C12" s="640"/>
      <c r="D12" s="641"/>
      <c r="E12" s="641"/>
      <c r="F12" s="642"/>
      <c r="G12" s="643"/>
      <c r="H12" s="641"/>
      <c r="I12" s="641"/>
      <c r="J12" s="641"/>
      <c r="K12" s="641"/>
      <c r="L12" s="641"/>
      <c r="M12" s="641"/>
      <c r="N12" s="644"/>
      <c r="O12" s="643"/>
      <c r="P12" s="642"/>
      <c r="Q12" s="645"/>
    </row>
    <row r="13" spans="2:17" ht="18.75">
      <c r="B13" s="639" t="s">
        <v>648</v>
      </c>
      <c r="C13" s="640"/>
      <c r="D13" s="641"/>
      <c r="E13" s="641"/>
      <c r="F13" s="642"/>
      <c r="G13" s="643"/>
      <c r="H13" s="641"/>
      <c r="I13" s="641"/>
      <c r="J13" s="641"/>
      <c r="K13" s="641"/>
      <c r="L13" s="641"/>
      <c r="M13" s="641"/>
      <c r="N13" s="644"/>
      <c r="O13" s="643"/>
      <c r="P13" s="642"/>
      <c r="Q13" s="645"/>
    </row>
    <row r="14" spans="2:17" ht="18.75">
      <c r="B14" s="639" t="s">
        <v>648</v>
      </c>
      <c r="C14" s="640"/>
      <c r="D14" s="641"/>
      <c r="E14" s="641"/>
      <c r="F14" s="642"/>
      <c r="G14" s="643"/>
      <c r="H14" s="641"/>
      <c r="I14" s="641"/>
      <c r="J14" s="641"/>
      <c r="K14" s="641"/>
      <c r="L14" s="641"/>
      <c r="M14" s="641"/>
      <c r="N14" s="644"/>
      <c r="O14" s="643"/>
      <c r="P14" s="642"/>
      <c r="Q14" s="645"/>
    </row>
    <row r="15" spans="2:17" ht="18.75">
      <c r="B15" s="646" t="s">
        <v>649</v>
      </c>
      <c r="C15" s="640"/>
      <c r="D15" s="641"/>
      <c r="E15" s="641"/>
      <c r="F15" s="642"/>
      <c r="G15" s="643"/>
      <c r="H15" s="641"/>
      <c r="I15" s="641"/>
      <c r="J15" s="641"/>
      <c r="K15" s="641"/>
      <c r="L15" s="641"/>
      <c r="M15" s="641"/>
      <c r="N15" s="644"/>
      <c r="O15" s="643"/>
      <c r="P15" s="642"/>
      <c r="Q15" s="645"/>
    </row>
    <row r="16" spans="2:17" ht="18.75">
      <c r="B16" s="639" t="s">
        <v>648</v>
      </c>
      <c r="C16" s="640"/>
      <c r="D16" s="641"/>
      <c r="E16" s="641"/>
      <c r="F16" s="642"/>
      <c r="G16" s="643"/>
      <c r="H16" s="641"/>
      <c r="I16" s="641"/>
      <c r="J16" s="641"/>
      <c r="K16" s="641"/>
      <c r="L16" s="641"/>
      <c r="M16" s="641"/>
      <c r="N16" s="644"/>
      <c r="O16" s="643"/>
      <c r="P16" s="642"/>
      <c r="Q16" s="645"/>
    </row>
    <row r="17" spans="2:17" ht="18.75">
      <c r="B17" s="639" t="s">
        <v>648</v>
      </c>
      <c r="C17" s="640"/>
      <c r="D17" s="641"/>
      <c r="E17" s="641"/>
      <c r="F17" s="642"/>
      <c r="G17" s="643"/>
      <c r="H17" s="641"/>
      <c r="I17" s="641"/>
      <c r="J17" s="641"/>
      <c r="K17" s="641"/>
      <c r="L17" s="641"/>
      <c r="M17" s="641"/>
      <c r="N17" s="644"/>
      <c r="O17" s="643"/>
      <c r="P17" s="642"/>
      <c r="Q17" s="645"/>
    </row>
    <row r="18" spans="2:17" ht="18.75">
      <c r="B18" s="639" t="s">
        <v>648</v>
      </c>
      <c r="C18" s="640"/>
      <c r="D18" s="641"/>
      <c r="E18" s="641"/>
      <c r="F18" s="642"/>
      <c r="G18" s="643"/>
      <c r="H18" s="641"/>
      <c r="I18" s="641"/>
      <c r="J18" s="641"/>
      <c r="K18" s="641"/>
      <c r="L18" s="641"/>
      <c r="M18" s="641"/>
      <c r="N18" s="644"/>
      <c r="O18" s="643"/>
      <c r="P18" s="642"/>
      <c r="Q18" s="645"/>
    </row>
    <row r="19" spans="2:17" ht="18.75">
      <c r="B19" s="639" t="s">
        <v>648</v>
      </c>
      <c r="C19" s="640"/>
      <c r="D19" s="641"/>
      <c r="E19" s="641"/>
      <c r="F19" s="642"/>
      <c r="G19" s="643"/>
      <c r="H19" s="641"/>
      <c r="I19" s="641"/>
      <c r="J19" s="641"/>
      <c r="K19" s="641"/>
      <c r="L19" s="641"/>
      <c r="M19" s="641"/>
      <c r="N19" s="644"/>
      <c r="O19" s="643"/>
      <c r="P19" s="642"/>
      <c r="Q19" s="645"/>
    </row>
    <row r="20" spans="2:17" ht="19.5" thickBot="1">
      <c r="B20" s="647" t="s">
        <v>648</v>
      </c>
      <c r="C20" s="648"/>
      <c r="D20" s="649"/>
      <c r="E20" s="649"/>
      <c r="F20" s="650"/>
      <c r="G20" s="651"/>
      <c r="H20" s="641"/>
      <c r="I20" s="641"/>
      <c r="J20" s="641"/>
      <c r="K20" s="641"/>
      <c r="L20" s="641"/>
      <c r="M20" s="641"/>
      <c r="N20" s="652"/>
      <c r="O20" s="651"/>
      <c r="P20" s="653"/>
      <c r="Q20" s="654"/>
    </row>
    <row r="21" spans="2:17" ht="38.25" thickBot="1">
      <c r="B21" s="663" t="s">
        <v>650</v>
      </c>
      <c r="C21" s="664">
        <v>349380</v>
      </c>
      <c r="D21" s="655"/>
      <c r="E21" s="656"/>
      <c r="F21" s="657"/>
      <c r="G21" s="658"/>
      <c r="H21" s="659"/>
      <c r="I21" s="660"/>
      <c r="J21" s="660"/>
      <c r="K21" s="660"/>
      <c r="L21" s="660"/>
      <c r="M21" s="660"/>
      <c r="N21" s="665">
        <f>SUM(N9:N20)</f>
        <v>345943.2</v>
      </c>
      <c r="O21" s="666">
        <f>SUM(O9:O20)</f>
        <v>3436.8</v>
      </c>
      <c r="P21" s="657"/>
      <c r="Q21" s="658"/>
    </row>
    <row r="22" spans="2:17" ht="20.25" thickBot="1">
      <c r="B22" s="661" t="s">
        <v>651</v>
      </c>
      <c r="C22" s="662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72"/>
    </row>
    <row r="23" spans="2:16" ht="16.5" thickBot="1">
      <c r="B23" s="260" t="s">
        <v>652</v>
      </c>
      <c r="C23" s="831">
        <v>349380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8:13" ht="15.75">
      <c r="H25" s="27"/>
      <c r="I25" s="27"/>
      <c r="J25" s="27"/>
      <c r="K25" s="27"/>
      <c r="L25" s="27"/>
      <c r="M25" s="27"/>
    </row>
    <row r="27" spans="2:16" ht="15.75">
      <c r="B27" s="1039" t="s">
        <v>853</v>
      </c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</row>
    <row r="28" spans="2:19" ht="16.5" thickBot="1">
      <c r="B28" s="69"/>
      <c r="C28" s="69"/>
      <c r="D28" s="69"/>
      <c r="E28" s="69"/>
      <c r="F28" s="69"/>
      <c r="G28" s="69"/>
      <c r="N28" s="69"/>
      <c r="O28" s="69"/>
      <c r="P28" s="69"/>
      <c r="Q28" s="27"/>
      <c r="R28" s="262"/>
      <c r="S28" s="1"/>
    </row>
    <row r="29" spans="1:18" ht="42" customHeight="1">
      <c r="A29" s="261"/>
      <c r="B29" s="1048" t="s">
        <v>631</v>
      </c>
      <c r="C29" s="1050" t="s">
        <v>632</v>
      </c>
      <c r="D29" s="1040" t="s">
        <v>633</v>
      </c>
      <c r="E29" s="257" t="s">
        <v>634</v>
      </c>
      <c r="F29" s="1040" t="s">
        <v>635</v>
      </c>
      <c r="G29" s="1040" t="s">
        <v>636</v>
      </c>
      <c r="H29" s="1040" t="s">
        <v>637</v>
      </c>
      <c r="I29" s="1040" t="s">
        <v>638</v>
      </c>
      <c r="J29" s="1040" t="s">
        <v>639</v>
      </c>
      <c r="K29" s="1040" t="s">
        <v>640</v>
      </c>
      <c r="L29" s="1036" t="s">
        <v>641</v>
      </c>
      <c r="M29" s="930"/>
      <c r="N29" s="890"/>
      <c r="O29" s="1032" t="s">
        <v>642</v>
      </c>
      <c r="P29" s="1034" t="s">
        <v>643</v>
      </c>
      <c r="Q29" s="1042"/>
      <c r="R29" s="27"/>
    </row>
    <row r="30" spans="1:18" ht="38.25" customHeight="1" thickBot="1">
      <c r="A30" s="261"/>
      <c r="B30" s="1049"/>
      <c r="C30" s="1051"/>
      <c r="D30" s="1041"/>
      <c r="E30" s="258" t="s">
        <v>644</v>
      </c>
      <c r="F30" s="1041"/>
      <c r="G30" s="1041"/>
      <c r="H30" s="1041"/>
      <c r="I30" s="1041"/>
      <c r="J30" s="1041"/>
      <c r="K30" s="1041"/>
      <c r="L30" s="1037" t="s">
        <v>645</v>
      </c>
      <c r="M30" s="1033"/>
      <c r="N30" s="258" t="s">
        <v>646</v>
      </c>
      <c r="O30" s="1033"/>
      <c r="P30" s="1035"/>
      <c r="Q30" s="1042"/>
      <c r="R30" s="27"/>
    </row>
    <row r="31" spans="1:18" ht="15.75">
      <c r="A31" s="261"/>
      <c r="B31" s="263" t="s">
        <v>647</v>
      </c>
      <c r="C31" s="422"/>
      <c r="D31" s="388"/>
      <c r="E31" s="388"/>
      <c r="F31" s="395"/>
      <c r="G31" s="388"/>
      <c r="H31" s="388"/>
      <c r="I31" s="388"/>
      <c r="J31" s="388"/>
      <c r="K31" s="388"/>
      <c r="L31" s="1038"/>
      <c r="M31" s="1038"/>
      <c r="N31" s="385"/>
      <c r="O31" s="385"/>
      <c r="P31" s="397"/>
      <c r="Q31" s="27"/>
      <c r="R31" s="27"/>
    </row>
    <row r="32" spans="1:18" ht="15.75">
      <c r="A32" s="261"/>
      <c r="B32" s="264" t="s">
        <v>648</v>
      </c>
      <c r="C32" s="423"/>
      <c r="D32" s="390"/>
      <c r="E32" s="390"/>
      <c r="F32" s="390"/>
      <c r="G32" s="390"/>
      <c r="H32" s="390"/>
      <c r="I32" s="390"/>
      <c r="J32" s="390"/>
      <c r="K32" s="390"/>
      <c r="L32" s="1031"/>
      <c r="M32" s="1031"/>
      <c r="N32" s="355"/>
      <c r="O32" s="355"/>
      <c r="P32" s="356"/>
      <c r="Q32" s="27"/>
      <c r="R32" s="27"/>
    </row>
    <row r="33" spans="1:18" ht="15.75">
      <c r="A33" s="261"/>
      <c r="B33" s="264" t="s">
        <v>648</v>
      </c>
      <c r="C33" s="423"/>
      <c r="D33" s="390"/>
      <c r="E33" s="390"/>
      <c r="F33" s="390"/>
      <c r="G33" s="390"/>
      <c r="H33" s="390"/>
      <c r="I33" s="390"/>
      <c r="J33" s="390"/>
      <c r="K33" s="390"/>
      <c r="L33" s="1031"/>
      <c r="M33" s="1031"/>
      <c r="N33" s="355"/>
      <c r="O33" s="355"/>
      <c r="P33" s="356"/>
      <c r="Q33" s="27"/>
      <c r="R33" s="27"/>
    </row>
    <row r="34" spans="1:18" ht="15.75">
      <c r="A34" s="261"/>
      <c r="B34" s="264" t="s">
        <v>648</v>
      </c>
      <c r="C34" s="423"/>
      <c r="D34" s="390"/>
      <c r="E34" s="390"/>
      <c r="F34" s="390"/>
      <c r="G34" s="390"/>
      <c r="H34" s="390"/>
      <c r="I34" s="390"/>
      <c r="J34" s="390"/>
      <c r="K34" s="390"/>
      <c r="L34" s="1031"/>
      <c r="M34" s="1031"/>
      <c r="N34" s="355"/>
      <c r="O34" s="355"/>
      <c r="P34" s="356"/>
      <c r="Q34" s="27"/>
      <c r="R34" s="27"/>
    </row>
    <row r="35" spans="1:18" ht="15.75">
      <c r="A35" s="261"/>
      <c r="B35" s="264" t="s">
        <v>648</v>
      </c>
      <c r="C35" s="423"/>
      <c r="D35" s="390"/>
      <c r="E35" s="390"/>
      <c r="F35" s="390"/>
      <c r="G35" s="390"/>
      <c r="H35" s="390"/>
      <c r="I35" s="390"/>
      <c r="J35" s="390"/>
      <c r="K35" s="390"/>
      <c r="L35" s="1031"/>
      <c r="M35" s="1031"/>
      <c r="N35" s="355"/>
      <c r="O35" s="355"/>
      <c r="P35" s="356"/>
      <c r="Q35" s="27"/>
      <c r="R35" s="27"/>
    </row>
    <row r="36" spans="1:16" ht="15.75">
      <c r="A36" s="261"/>
      <c r="B36" s="264" t="s">
        <v>648</v>
      </c>
      <c r="C36" s="423"/>
      <c r="D36" s="390"/>
      <c r="E36" s="390"/>
      <c r="F36" s="390"/>
      <c r="G36" s="390"/>
      <c r="H36" s="390"/>
      <c r="I36" s="390"/>
      <c r="J36" s="390"/>
      <c r="K36" s="390"/>
      <c r="L36" s="1031"/>
      <c r="M36" s="1031"/>
      <c r="N36" s="355"/>
      <c r="O36" s="355"/>
      <c r="P36" s="356"/>
    </row>
    <row r="37" spans="1:16" ht="15.75">
      <c r="A37" s="261"/>
      <c r="B37" s="265" t="s">
        <v>649</v>
      </c>
      <c r="C37" s="423"/>
      <c r="D37" s="390"/>
      <c r="E37" s="390"/>
      <c r="F37" s="390"/>
      <c r="G37" s="390"/>
      <c r="H37" s="390"/>
      <c r="I37" s="390"/>
      <c r="J37" s="390"/>
      <c r="K37" s="390"/>
      <c r="L37" s="1031"/>
      <c r="M37" s="1031"/>
      <c r="N37" s="355"/>
      <c r="O37" s="355"/>
      <c r="P37" s="356"/>
    </row>
    <row r="38" spans="1:16" ht="15.75">
      <c r="A38" s="261"/>
      <c r="B38" s="264" t="s">
        <v>648</v>
      </c>
      <c r="C38" s="423"/>
      <c r="D38" s="390"/>
      <c r="E38" s="390"/>
      <c r="F38" s="390"/>
      <c r="G38" s="390"/>
      <c r="H38" s="390"/>
      <c r="I38" s="390"/>
      <c r="J38" s="390"/>
      <c r="K38" s="390"/>
      <c r="L38" s="1031"/>
      <c r="M38" s="1031"/>
      <c r="N38" s="355"/>
      <c r="O38" s="355"/>
      <c r="P38" s="356"/>
    </row>
    <row r="39" spans="1:16" ht="15.75">
      <c r="A39" s="261"/>
      <c r="B39" s="264" t="s">
        <v>648</v>
      </c>
      <c r="C39" s="423"/>
      <c r="D39" s="390"/>
      <c r="E39" s="390"/>
      <c r="F39" s="390"/>
      <c r="G39" s="390"/>
      <c r="H39" s="390"/>
      <c r="I39" s="390"/>
      <c r="J39" s="390"/>
      <c r="K39" s="390"/>
      <c r="L39" s="1031"/>
      <c r="M39" s="1031"/>
      <c r="N39" s="355"/>
      <c r="O39" s="355"/>
      <c r="P39" s="356"/>
    </row>
    <row r="40" spans="1:16" ht="15.75">
      <c r="A40" s="261"/>
      <c r="B40" s="264" t="s">
        <v>648</v>
      </c>
      <c r="C40" s="423"/>
      <c r="D40" s="390"/>
      <c r="E40" s="390"/>
      <c r="F40" s="390"/>
      <c r="G40" s="390"/>
      <c r="H40" s="390"/>
      <c r="I40" s="390"/>
      <c r="J40" s="390"/>
      <c r="K40" s="390"/>
      <c r="L40" s="1031"/>
      <c r="M40" s="1031"/>
      <c r="N40" s="355"/>
      <c r="O40" s="355"/>
      <c r="P40" s="356"/>
    </row>
    <row r="41" spans="1:16" ht="15.75">
      <c r="A41" s="261"/>
      <c r="B41" s="264" t="s">
        <v>648</v>
      </c>
      <c r="C41" s="423"/>
      <c r="D41" s="390"/>
      <c r="E41" s="390"/>
      <c r="F41" s="390"/>
      <c r="G41" s="390"/>
      <c r="H41" s="390"/>
      <c r="I41" s="390"/>
      <c r="J41" s="390"/>
      <c r="K41" s="390"/>
      <c r="L41" s="1031"/>
      <c r="M41" s="1031"/>
      <c r="N41" s="355"/>
      <c r="O41" s="355"/>
      <c r="P41" s="356"/>
    </row>
    <row r="42" spans="1:16" ht="16.5" thickBot="1">
      <c r="A42" s="261"/>
      <c r="B42" s="266" t="s">
        <v>648</v>
      </c>
      <c r="C42" s="424"/>
      <c r="D42" s="390"/>
      <c r="E42" s="390"/>
      <c r="F42" s="390"/>
      <c r="G42" s="390"/>
      <c r="H42" s="390"/>
      <c r="I42" s="390"/>
      <c r="J42" s="390"/>
      <c r="K42" s="390"/>
      <c r="L42" s="1045"/>
      <c r="M42" s="1045"/>
      <c r="N42" s="386"/>
      <c r="O42" s="355"/>
      <c r="P42" s="356"/>
    </row>
    <row r="43" spans="1:16" ht="16.5" thickBot="1">
      <c r="A43" s="261"/>
      <c r="B43" s="259" t="s">
        <v>650</v>
      </c>
      <c r="C43" s="396"/>
      <c r="D43" s="393"/>
      <c r="E43" s="393"/>
      <c r="F43" s="393"/>
      <c r="G43" s="393"/>
      <c r="H43" s="394"/>
      <c r="I43" s="394"/>
      <c r="J43" s="394"/>
      <c r="K43" s="398"/>
      <c r="L43" s="1046"/>
      <c r="M43" s="1047"/>
      <c r="N43" s="387"/>
      <c r="O43" s="399"/>
      <c r="P43" s="358"/>
    </row>
    <row r="44" spans="1:7" ht="16.5" thickBot="1">
      <c r="A44" s="261"/>
      <c r="B44" s="260" t="s">
        <v>651</v>
      </c>
      <c r="C44" s="400"/>
      <c r="F44" s="27"/>
      <c r="G44" s="27"/>
    </row>
    <row r="45" spans="2:7" ht="16.5" thickBot="1">
      <c r="B45" s="260" t="s">
        <v>652</v>
      </c>
      <c r="C45" s="400"/>
      <c r="F45" s="27"/>
      <c r="G45" s="27"/>
    </row>
    <row r="46" spans="6:7" ht="15.75">
      <c r="F46" s="27"/>
      <c r="G46" s="27"/>
    </row>
    <row r="47" ht="15.75">
      <c r="B47" s="14" t="s">
        <v>653</v>
      </c>
    </row>
  </sheetData>
  <sheetProtection/>
  <mergeCells count="43">
    <mergeCell ref="Q7:Q8"/>
    <mergeCell ref="L7:L8"/>
    <mergeCell ref="M7:M8"/>
    <mergeCell ref="N7:O7"/>
    <mergeCell ref="P7:P8"/>
    <mergeCell ref="B27:P27"/>
    <mergeCell ref="B7:B8"/>
    <mergeCell ref="C7:C8"/>
    <mergeCell ref="D7:D8"/>
    <mergeCell ref="F7:F8"/>
    <mergeCell ref="K7:K8"/>
    <mergeCell ref="B29:B30"/>
    <mergeCell ref="C29:C30"/>
    <mergeCell ref="D29:D30"/>
    <mergeCell ref="H29:H30"/>
    <mergeCell ref="J29:J30"/>
    <mergeCell ref="L42:M42"/>
    <mergeCell ref="L43:M43"/>
    <mergeCell ref="G29:G30"/>
    <mergeCell ref="I29:I30"/>
    <mergeCell ref="L33:M33"/>
    <mergeCell ref="L34:M34"/>
    <mergeCell ref="L35:M35"/>
    <mergeCell ref="L41:M41"/>
    <mergeCell ref="L36:M36"/>
    <mergeCell ref="L37:M37"/>
    <mergeCell ref="B5:Q5"/>
    <mergeCell ref="L39:M39"/>
    <mergeCell ref="L40:M40"/>
    <mergeCell ref="K29:K30"/>
    <mergeCell ref="Q29:Q30"/>
    <mergeCell ref="F29:F30"/>
    <mergeCell ref="G7:G8"/>
    <mergeCell ref="H7:H8"/>
    <mergeCell ref="I7:I8"/>
    <mergeCell ref="J7:J8"/>
    <mergeCell ref="L38:M38"/>
    <mergeCell ref="O29:O30"/>
    <mergeCell ref="P29:P30"/>
    <mergeCell ref="L29:N29"/>
    <mergeCell ref="L30:M30"/>
    <mergeCell ref="L31:M31"/>
    <mergeCell ref="L32:M32"/>
  </mergeCells>
  <printOptions/>
  <pageMargins left="0" right="0" top="0.7480314960629921" bottom="0.7480314960629921" header="0.31496062992125984" footer="0.31496062992125984"/>
  <pageSetup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O49"/>
  <sheetViews>
    <sheetView showGridLines="0" zoomScale="75" zoomScaleNormal="75" zoomScalePageLayoutView="0" workbookViewId="0" topLeftCell="A20">
      <selection activeCell="A1" sqref="A1:K51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8.421875" style="14" customWidth="1"/>
    <col min="5" max="10" width="20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1" spans="8:9" ht="15.75">
      <c r="H1" s="11"/>
      <c r="I1" s="71" t="s">
        <v>773</v>
      </c>
    </row>
    <row r="2" spans="3:8" ht="15.75">
      <c r="C2" s="267"/>
      <c r="D2" s="268"/>
      <c r="E2" s="268"/>
      <c r="F2" s="268"/>
      <c r="G2" s="268"/>
      <c r="H2" s="268"/>
    </row>
    <row r="3" spans="3:9" ht="23.25" customHeight="1">
      <c r="C3" s="1068" t="s">
        <v>654</v>
      </c>
      <c r="D3" s="1068"/>
      <c r="E3" s="1068"/>
      <c r="F3" s="1068"/>
      <c r="G3" s="1068"/>
      <c r="H3" s="1068"/>
      <c r="I3" s="1068"/>
    </row>
    <row r="4" spans="3:9" ht="13.5" customHeight="1">
      <c r="C4" s="269"/>
      <c r="D4" s="269"/>
      <c r="E4" s="269"/>
      <c r="F4" s="269"/>
      <c r="G4" s="269"/>
      <c r="H4" s="269"/>
      <c r="I4" s="68"/>
    </row>
    <row r="5" spans="3:8" ht="15.75" customHeight="1">
      <c r="C5" s="270"/>
      <c r="D5" s="270"/>
      <c r="E5" s="270"/>
      <c r="F5" s="270"/>
      <c r="G5" s="271"/>
      <c r="H5" s="271"/>
    </row>
    <row r="6" spans="3:9" ht="16.5" thickBot="1">
      <c r="C6" s="270"/>
      <c r="D6" s="270"/>
      <c r="E6" s="273"/>
      <c r="F6" s="270"/>
      <c r="G6" s="270"/>
      <c r="I6" s="272" t="s">
        <v>60</v>
      </c>
    </row>
    <row r="7" spans="3:10" ht="32.25" customHeight="1">
      <c r="C7" s="1069" t="s">
        <v>2</v>
      </c>
      <c r="D7" s="1071" t="s">
        <v>99</v>
      </c>
      <c r="E7" s="945" t="s">
        <v>917</v>
      </c>
      <c r="F7" s="933" t="s">
        <v>850</v>
      </c>
      <c r="G7" s="933" t="s">
        <v>951</v>
      </c>
      <c r="H7" s="933" t="s">
        <v>952</v>
      </c>
      <c r="I7" s="1064" t="s">
        <v>953</v>
      </c>
      <c r="J7" s="1061" t="s">
        <v>918</v>
      </c>
    </row>
    <row r="8" spans="3:10" ht="29.25" customHeight="1" thickBot="1">
      <c r="C8" s="1070"/>
      <c r="D8" s="1072"/>
      <c r="E8" s="946"/>
      <c r="F8" s="934"/>
      <c r="G8" s="934"/>
      <c r="H8" s="934"/>
      <c r="I8" s="1065"/>
      <c r="J8" s="1061"/>
    </row>
    <row r="9" spans="2:10" ht="19.5" customHeight="1" thickBot="1">
      <c r="B9" s="27"/>
      <c r="C9" s="841"/>
      <c r="D9" s="1066" t="s">
        <v>42</v>
      </c>
      <c r="E9" s="1066"/>
      <c r="F9" s="1066"/>
      <c r="G9" s="1066"/>
      <c r="H9" s="1066"/>
      <c r="I9" s="1066"/>
      <c r="J9" s="747"/>
    </row>
    <row r="10" spans="3:10" ht="19.5" customHeight="1">
      <c r="C10" s="842" t="s">
        <v>101</v>
      </c>
      <c r="D10" s="748" t="s">
        <v>919</v>
      </c>
      <c r="E10" s="749">
        <v>11000000</v>
      </c>
      <c r="F10" s="519">
        <v>9900000</v>
      </c>
      <c r="G10" s="519">
        <v>6000000</v>
      </c>
      <c r="H10" s="519">
        <v>6000000</v>
      </c>
      <c r="I10" s="750">
        <v>3726000</v>
      </c>
      <c r="J10" s="751"/>
    </row>
    <row r="11" spans="3:10" ht="19.5" customHeight="1">
      <c r="C11" s="839" t="s">
        <v>102</v>
      </c>
      <c r="D11" s="748" t="s">
        <v>920</v>
      </c>
      <c r="E11" s="749">
        <v>1200000</v>
      </c>
      <c r="F11" s="749">
        <v>425000</v>
      </c>
      <c r="G11" s="749">
        <v>425000</v>
      </c>
      <c r="H11" s="749">
        <v>425000</v>
      </c>
      <c r="I11" s="752">
        <v>425000</v>
      </c>
      <c r="J11" s="753"/>
    </row>
    <row r="12" spans="3:10" ht="19.5" customHeight="1">
      <c r="C12" s="839" t="s">
        <v>103</v>
      </c>
      <c r="D12" s="748" t="s">
        <v>921</v>
      </c>
      <c r="E12" s="749">
        <v>14500000</v>
      </c>
      <c r="F12" s="519">
        <v>10310500</v>
      </c>
      <c r="G12" s="519">
        <v>10310500</v>
      </c>
      <c r="H12" s="519"/>
      <c r="I12" s="750"/>
      <c r="J12" s="751"/>
    </row>
    <row r="13" spans="3:10" ht="19.5" customHeight="1">
      <c r="C13" s="839" t="s">
        <v>104</v>
      </c>
      <c r="D13" s="748" t="s">
        <v>922</v>
      </c>
      <c r="E13" s="749">
        <v>1400000</v>
      </c>
      <c r="F13" s="519"/>
      <c r="G13" s="519">
        <v>1704000</v>
      </c>
      <c r="H13" s="519"/>
      <c r="I13" s="750"/>
      <c r="J13" s="751"/>
    </row>
    <row r="14" spans="3:10" ht="19.5" customHeight="1">
      <c r="C14" s="839" t="s">
        <v>105</v>
      </c>
      <c r="D14" s="748" t="s">
        <v>923</v>
      </c>
      <c r="E14" s="749">
        <v>8200000</v>
      </c>
      <c r="F14" s="519">
        <v>8500000</v>
      </c>
      <c r="G14" s="519"/>
      <c r="H14" s="519"/>
      <c r="I14" s="750"/>
      <c r="J14" s="751"/>
    </row>
    <row r="15" spans="3:10" ht="19.5" customHeight="1">
      <c r="C15" s="839" t="s">
        <v>106</v>
      </c>
      <c r="D15" s="748" t="s">
        <v>924</v>
      </c>
      <c r="E15" s="749">
        <v>11000000</v>
      </c>
      <c r="F15" s="519"/>
      <c r="G15" s="519">
        <v>15000000</v>
      </c>
      <c r="H15" s="519"/>
      <c r="I15" s="750"/>
      <c r="J15" s="751"/>
    </row>
    <row r="16" spans="3:10" ht="19.5" customHeight="1">
      <c r="C16" s="839" t="s">
        <v>107</v>
      </c>
      <c r="D16" s="748" t="s">
        <v>925</v>
      </c>
      <c r="E16" s="749">
        <v>500000</v>
      </c>
      <c r="F16" s="519">
        <v>124750</v>
      </c>
      <c r="G16" s="519">
        <v>124750</v>
      </c>
      <c r="H16" s="519">
        <v>124750</v>
      </c>
      <c r="I16" s="750">
        <v>124750</v>
      </c>
      <c r="J16" s="751"/>
    </row>
    <row r="17" spans="3:10" ht="19.5" customHeight="1">
      <c r="C17" s="839" t="s">
        <v>108</v>
      </c>
      <c r="D17" s="748" t="s">
        <v>926</v>
      </c>
      <c r="E17" s="749">
        <v>2428202.1388</v>
      </c>
      <c r="F17" s="519">
        <v>1000000</v>
      </c>
      <c r="G17" s="519">
        <v>432000</v>
      </c>
      <c r="H17" s="519">
        <v>400000</v>
      </c>
      <c r="I17" s="750"/>
      <c r="J17" s="751"/>
    </row>
    <row r="18" spans="3:10" ht="19.5" customHeight="1">
      <c r="C18" s="839" t="s">
        <v>64</v>
      </c>
      <c r="D18" s="748" t="s">
        <v>927</v>
      </c>
      <c r="E18" s="749">
        <v>121000</v>
      </c>
      <c r="F18" s="519">
        <v>75000</v>
      </c>
      <c r="G18" s="519">
        <v>75000</v>
      </c>
      <c r="H18" s="519">
        <v>75000</v>
      </c>
      <c r="I18" s="750">
        <v>75000</v>
      </c>
      <c r="J18" s="751"/>
    </row>
    <row r="19" spans="3:10" ht="19.5" customHeight="1" thickBot="1">
      <c r="C19" s="835" t="s">
        <v>742</v>
      </c>
      <c r="D19" s="840"/>
      <c r="E19" s="749"/>
      <c r="F19" s="858"/>
      <c r="G19" s="858"/>
      <c r="H19" s="858"/>
      <c r="I19" s="860"/>
      <c r="J19" s="861"/>
    </row>
    <row r="20" spans="3:10" ht="19.5" customHeight="1" thickBot="1">
      <c r="C20" s="754"/>
      <c r="D20" s="755" t="s">
        <v>657</v>
      </c>
      <c r="E20" s="756">
        <f>SUM(E10:E19)</f>
        <v>50349202.1388</v>
      </c>
      <c r="F20" s="859">
        <f>SUM(F10:F19)</f>
        <v>30335250</v>
      </c>
      <c r="G20" s="859">
        <f>SUM(G10:G19)</f>
        <v>34071250</v>
      </c>
      <c r="H20" s="859">
        <f>SUM(H10:H19)</f>
        <v>7024750</v>
      </c>
      <c r="I20" s="859">
        <f>SUM(I10:I19)</f>
        <v>4350750</v>
      </c>
      <c r="J20" s="863">
        <v>75782000</v>
      </c>
    </row>
    <row r="21" spans="2:10" ht="19.5" customHeight="1" thickBot="1">
      <c r="B21" s="27"/>
      <c r="C21" s="844"/>
      <c r="D21" s="1067" t="s">
        <v>43</v>
      </c>
      <c r="E21" s="1067"/>
      <c r="F21" s="1067"/>
      <c r="G21" s="1067"/>
      <c r="H21" s="1067"/>
      <c r="I21" s="1067"/>
      <c r="J21" s="862"/>
    </row>
    <row r="22" spans="2:10" ht="19.5" customHeight="1">
      <c r="B22" s="27"/>
      <c r="C22" s="842" t="s">
        <v>82</v>
      </c>
      <c r="D22" s="833" t="s">
        <v>928</v>
      </c>
      <c r="E22" s="749">
        <v>5000000</v>
      </c>
      <c r="F22" s="749">
        <v>3300000</v>
      </c>
      <c r="G22" s="749">
        <v>1039000</v>
      </c>
      <c r="H22" s="749">
        <v>1039000</v>
      </c>
      <c r="I22" s="749">
        <v>1039000</v>
      </c>
      <c r="J22" s="753"/>
    </row>
    <row r="23" spans="3:10" ht="19.5" customHeight="1">
      <c r="C23" s="839" t="s">
        <v>85</v>
      </c>
      <c r="D23" s="757" t="s">
        <v>929</v>
      </c>
      <c r="E23" s="749">
        <v>4000000</v>
      </c>
      <c r="F23" s="749">
        <v>2500000</v>
      </c>
      <c r="G23" s="749">
        <v>1459000</v>
      </c>
      <c r="H23" s="749">
        <v>1459000</v>
      </c>
      <c r="I23" s="749">
        <v>1459000</v>
      </c>
      <c r="J23" s="753"/>
    </row>
    <row r="24" spans="3:10" ht="19.5" customHeight="1">
      <c r="C24" s="839" t="s">
        <v>86</v>
      </c>
      <c r="D24" s="833" t="s">
        <v>930</v>
      </c>
      <c r="E24" s="749">
        <v>5000000</v>
      </c>
      <c r="F24" s="749">
        <v>4500000</v>
      </c>
      <c r="G24" s="749">
        <v>3348000</v>
      </c>
      <c r="H24" s="749"/>
      <c r="I24" s="749"/>
      <c r="J24" s="753"/>
    </row>
    <row r="25" spans="3:10" ht="48.75" customHeight="1">
      <c r="C25" s="839" t="s">
        <v>91</v>
      </c>
      <c r="D25" s="833" t="s">
        <v>931</v>
      </c>
      <c r="E25" s="749">
        <v>0</v>
      </c>
      <c r="F25" s="749"/>
      <c r="G25" s="749"/>
      <c r="H25" s="749">
        <v>4000000</v>
      </c>
      <c r="I25" s="749"/>
      <c r="J25" s="753"/>
    </row>
    <row r="26" spans="3:10" ht="48.75" customHeight="1">
      <c r="C26" s="839" t="s">
        <v>92</v>
      </c>
      <c r="D26" s="833" t="s">
        <v>932</v>
      </c>
      <c r="E26" s="749">
        <v>0</v>
      </c>
      <c r="F26" s="749"/>
      <c r="G26" s="749"/>
      <c r="H26" s="749">
        <v>4900000</v>
      </c>
      <c r="I26" s="749"/>
      <c r="J26" s="753"/>
    </row>
    <row r="27" spans="3:10" ht="19.5" customHeight="1">
      <c r="C27" s="839" t="s">
        <v>93</v>
      </c>
      <c r="D27" s="833" t="s">
        <v>933</v>
      </c>
      <c r="E27" s="749">
        <v>0</v>
      </c>
      <c r="F27" s="749"/>
      <c r="G27" s="749">
        <v>1000000</v>
      </c>
      <c r="H27" s="749"/>
      <c r="I27" s="749"/>
      <c r="J27" s="753"/>
    </row>
    <row r="28" spans="3:10" ht="19.5" customHeight="1">
      <c r="C28" s="839" t="s">
        <v>94</v>
      </c>
      <c r="D28" s="843" t="s">
        <v>934</v>
      </c>
      <c r="E28" s="749">
        <v>1000000</v>
      </c>
      <c r="F28" s="749"/>
      <c r="G28" s="749">
        <v>1000000</v>
      </c>
      <c r="H28" s="749"/>
      <c r="I28" s="749"/>
      <c r="J28" s="753"/>
    </row>
    <row r="29" spans="3:10" ht="19.5" customHeight="1">
      <c r="C29" s="839" t="s">
        <v>194</v>
      </c>
      <c r="D29" s="843" t="s">
        <v>935</v>
      </c>
      <c r="E29" s="749">
        <v>2700000</v>
      </c>
      <c r="F29" s="749"/>
      <c r="G29" s="749">
        <v>2500000</v>
      </c>
      <c r="H29" s="749"/>
      <c r="I29" s="749"/>
      <c r="J29" s="753"/>
    </row>
    <row r="30" spans="3:10" ht="19.5" customHeight="1">
      <c r="C30" s="839" t="s">
        <v>95</v>
      </c>
      <c r="D30" s="843" t="s">
        <v>936</v>
      </c>
      <c r="E30" s="749">
        <v>600000</v>
      </c>
      <c r="F30" s="749">
        <v>325000</v>
      </c>
      <c r="G30" s="749">
        <v>325000</v>
      </c>
      <c r="H30" s="749">
        <v>325000</v>
      </c>
      <c r="I30" s="749">
        <v>325000</v>
      </c>
      <c r="J30" s="753"/>
    </row>
    <row r="31" spans="3:10" ht="19.5" customHeight="1">
      <c r="C31" s="839" t="s">
        <v>96</v>
      </c>
      <c r="D31" s="843" t="s">
        <v>937</v>
      </c>
      <c r="E31" s="749">
        <v>499000</v>
      </c>
      <c r="F31" s="749">
        <v>124750</v>
      </c>
      <c r="G31" s="749">
        <v>124750</v>
      </c>
      <c r="H31" s="749">
        <v>124750</v>
      </c>
      <c r="I31" s="749">
        <v>124750</v>
      </c>
      <c r="J31" s="753"/>
    </row>
    <row r="32" spans="3:10" ht="19.5" customHeight="1">
      <c r="C32" s="839" t="s">
        <v>97</v>
      </c>
      <c r="D32" s="843" t="s">
        <v>938</v>
      </c>
      <c r="E32" s="749">
        <v>90000</v>
      </c>
      <c r="F32" s="749">
        <v>75000</v>
      </c>
      <c r="G32" s="749">
        <v>75000</v>
      </c>
      <c r="H32" s="749">
        <v>75000</v>
      </c>
      <c r="I32" s="749">
        <v>75000</v>
      </c>
      <c r="J32" s="753"/>
    </row>
    <row r="33" spans="3:15" ht="19.5" customHeight="1">
      <c r="C33" s="839" t="s">
        <v>98</v>
      </c>
      <c r="D33" s="843" t="s">
        <v>939</v>
      </c>
      <c r="E33" s="749">
        <v>60000</v>
      </c>
      <c r="F33" s="749">
        <v>282500</v>
      </c>
      <c r="G33" s="749">
        <v>282500</v>
      </c>
      <c r="H33" s="749">
        <v>282500</v>
      </c>
      <c r="I33" s="749">
        <v>282500</v>
      </c>
      <c r="J33" s="753"/>
      <c r="K33" s="27"/>
      <c r="L33" s="27"/>
      <c r="M33" s="27"/>
      <c r="N33" s="27"/>
      <c r="O33" s="27"/>
    </row>
    <row r="34" spans="2:10" ht="19.5" customHeight="1">
      <c r="B34" s="261"/>
      <c r="C34" s="839" t="s">
        <v>160</v>
      </c>
      <c r="D34" s="843" t="s">
        <v>940</v>
      </c>
      <c r="E34" s="749">
        <v>20000</v>
      </c>
      <c r="F34" s="749">
        <v>102500</v>
      </c>
      <c r="G34" s="749">
        <v>102500</v>
      </c>
      <c r="H34" s="749">
        <v>102500</v>
      </c>
      <c r="I34" s="749">
        <v>102500</v>
      </c>
      <c r="J34" s="753"/>
    </row>
    <row r="35" spans="2:10" ht="19.5" customHeight="1">
      <c r="B35" s="261"/>
      <c r="C35" s="839" t="s">
        <v>46</v>
      </c>
      <c r="D35" s="843" t="s">
        <v>941</v>
      </c>
      <c r="E35" s="749">
        <v>570000</v>
      </c>
      <c r="F35" s="749">
        <v>122500</v>
      </c>
      <c r="G35" s="749">
        <v>122500</v>
      </c>
      <c r="H35" s="749">
        <v>122500</v>
      </c>
      <c r="I35" s="749">
        <v>122500</v>
      </c>
      <c r="J35" s="753"/>
    </row>
    <row r="36" spans="2:10" ht="19.5" customHeight="1">
      <c r="B36" s="261"/>
      <c r="C36" s="839" t="s">
        <v>162</v>
      </c>
      <c r="D36" s="843" t="s">
        <v>942</v>
      </c>
      <c r="E36" s="749">
        <v>500000</v>
      </c>
      <c r="F36" s="749">
        <v>200000</v>
      </c>
      <c r="G36" s="749">
        <v>200000</v>
      </c>
      <c r="H36" s="749">
        <v>200000</v>
      </c>
      <c r="I36" s="749">
        <v>200000</v>
      </c>
      <c r="J36" s="753"/>
    </row>
    <row r="37" spans="2:10" ht="19.5" customHeight="1">
      <c r="B37" s="261"/>
      <c r="C37" s="839" t="s">
        <v>195</v>
      </c>
      <c r="D37" s="843" t="s">
        <v>943</v>
      </c>
      <c r="E37" s="749">
        <v>50000</v>
      </c>
      <c r="F37" s="749">
        <v>20000</v>
      </c>
      <c r="G37" s="749">
        <v>20000</v>
      </c>
      <c r="H37" s="749">
        <v>20000</v>
      </c>
      <c r="I37" s="749">
        <v>20000</v>
      </c>
      <c r="J37" s="753"/>
    </row>
    <row r="38" spans="2:10" ht="19.5" customHeight="1">
      <c r="B38" s="27"/>
      <c r="C38" s="839" t="s">
        <v>196</v>
      </c>
      <c r="D38" s="833" t="s">
        <v>944</v>
      </c>
      <c r="E38" s="749">
        <v>309352.57</v>
      </c>
      <c r="F38" s="749">
        <v>224750</v>
      </c>
      <c r="G38" s="749">
        <v>224750</v>
      </c>
      <c r="H38" s="749">
        <v>224750</v>
      </c>
      <c r="I38" s="749">
        <v>224750</v>
      </c>
      <c r="J38" s="753"/>
    </row>
    <row r="39" spans="3:10" ht="20.25">
      <c r="C39" s="839" t="s">
        <v>197</v>
      </c>
      <c r="D39" s="843" t="s">
        <v>945</v>
      </c>
      <c r="E39" s="749">
        <v>4100000</v>
      </c>
      <c r="F39" s="749">
        <v>1500000</v>
      </c>
      <c r="G39" s="749">
        <v>1500000</v>
      </c>
      <c r="H39" s="749">
        <v>1500000</v>
      </c>
      <c r="I39" s="749">
        <v>1500000</v>
      </c>
      <c r="J39" s="753"/>
    </row>
    <row r="40" spans="3:10" ht="20.25">
      <c r="C40" s="839" t="s">
        <v>198</v>
      </c>
      <c r="D40" s="833" t="s">
        <v>946</v>
      </c>
      <c r="E40" s="749">
        <v>800000</v>
      </c>
      <c r="F40" s="749">
        <v>300000</v>
      </c>
      <c r="G40" s="749">
        <v>300000</v>
      </c>
      <c r="H40" s="749">
        <v>300000</v>
      </c>
      <c r="I40" s="749">
        <v>300000</v>
      </c>
      <c r="J40" s="753"/>
    </row>
    <row r="41" spans="3:10" ht="21" thickBot="1">
      <c r="C41" s="835" t="s">
        <v>742</v>
      </c>
      <c r="D41" s="840"/>
      <c r="E41" s="845"/>
      <c r="F41" s="845"/>
      <c r="G41" s="845"/>
      <c r="H41" s="845"/>
      <c r="I41" s="845"/>
      <c r="J41" s="846"/>
    </row>
    <row r="42" spans="3:10" ht="21" thickBot="1">
      <c r="C42" s="754"/>
      <c r="D42" s="848" t="s">
        <v>655</v>
      </c>
      <c r="E42" s="849">
        <f>SUM(E22:E41)</f>
        <v>25298352.57</v>
      </c>
      <c r="F42" s="850">
        <f>SUM(F22:F41)</f>
        <v>13577000</v>
      </c>
      <c r="G42" s="851">
        <f>SUM(G22:G41)</f>
        <v>13623000</v>
      </c>
      <c r="H42" s="850">
        <f>SUM(H22:H41)</f>
        <v>14675000</v>
      </c>
      <c r="I42" s="851">
        <f>SUM(I22:I41)</f>
        <v>5775000</v>
      </c>
      <c r="J42" s="852">
        <v>47650000</v>
      </c>
    </row>
    <row r="43" spans="3:10" ht="20.25">
      <c r="C43" s="834"/>
      <c r="D43" s="758" t="s">
        <v>44</v>
      </c>
      <c r="E43" s="758"/>
      <c r="F43" s="759"/>
      <c r="G43" s="759"/>
      <c r="H43" s="759"/>
      <c r="I43" s="759"/>
      <c r="J43" s="847"/>
    </row>
    <row r="44" spans="3:10" ht="40.5">
      <c r="C44" s="839" t="s">
        <v>82</v>
      </c>
      <c r="D44" s="832" t="s">
        <v>947</v>
      </c>
      <c r="E44" s="760"/>
      <c r="F44" s="354"/>
      <c r="G44" s="354">
        <v>200000</v>
      </c>
      <c r="H44" s="354"/>
      <c r="I44" s="761"/>
      <c r="J44" s="762"/>
    </row>
    <row r="45" spans="3:10" ht="40.5">
      <c r="C45" s="839" t="s">
        <v>85</v>
      </c>
      <c r="D45" s="832" t="s">
        <v>948</v>
      </c>
      <c r="E45" s="760"/>
      <c r="F45" s="354"/>
      <c r="G45" s="354">
        <v>1198000</v>
      </c>
      <c r="H45" s="763"/>
      <c r="I45" s="763"/>
      <c r="J45" s="762"/>
    </row>
    <row r="46" spans="3:10" ht="41.25" thickBot="1">
      <c r="C46" s="835" t="s">
        <v>86</v>
      </c>
      <c r="D46" s="838" t="s">
        <v>949</v>
      </c>
      <c r="E46" s="836"/>
      <c r="F46" s="764"/>
      <c r="G46" s="764"/>
      <c r="H46" s="764">
        <v>3500000</v>
      </c>
      <c r="I46" s="765"/>
      <c r="J46" s="837"/>
    </row>
    <row r="47" spans="3:10" ht="21" thickBot="1">
      <c r="C47" s="766"/>
      <c r="D47" s="767" t="s">
        <v>656</v>
      </c>
      <c r="E47" s="853">
        <f>SUM(E44:E46)</f>
        <v>0</v>
      </c>
      <c r="F47" s="854"/>
      <c r="G47" s="768">
        <f>SUM(G44:G46)</f>
        <v>1398000</v>
      </c>
      <c r="H47" s="855">
        <f>SUM(H44:H46)</f>
        <v>3500000</v>
      </c>
      <c r="I47" s="769"/>
      <c r="J47" s="857">
        <v>4898000</v>
      </c>
    </row>
    <row r="48" spans="3:10" ht="21" thickBot="1">
      <c r="C48" s="1062" t="s">
        <v>754</v>
      </c>
      <c r="D48" s="1063"/>
      <c r="E48" s="770">
        <f>SUM(E20+E42+E47)</f>
        <v>75647554.7088</v>
      </c>
      <c r="F48" s="864">
        <f>F20+F42+F47</f>
        <v>43912250</v>
      </c>
      <c r="G48" s="864">
        <f>G20+G42+G47</f>
        <v>49092250</v>
      </c>
      <c r="H48" s="864">
        <f>H20+H42+H47</f>
        <v>25199750</v>
      </c>
      <c r="I48" s="864">
        <f>I20+I42+I47</f>
        <v>10125750</v>
      </c>
      <c r="J48" s="856">
        <f>SUM(J20:J47)</f>
        <v>128330000</v>
      </c>
    </row>
    <row r="49" spans="3:10" ht="15.75">
      <c r="C49" s="743" t="s">
        <v>524</v>
      </c>
      <c r="D49" s="126"/>
      <c r="E49" s="744"/>
      <c r="F49" s="745"/>
      <c r="G49" s="745"/>
      <c r="H49" s="745"/>
      <c r="I49" s="126"/>
      <c r="J49" s="746"/>
    </row>
  </sheetData>
  <sheetProtection/>
  <mergeCells count="12">
    <mergeCell ref="C3:I3"/>
    <mergeCell ref="C7:C8"/>
    <mergeCell ref="D7:D8"/>
    <mergeCell ref="E7:E8"/>
    <mergeCell ref="F7:F8"/>
    <mergeCell ref="G7:G8"/>
    <mergeCell ref="J7:J8"/>
    <mergeCell ref="C48:D48"/>
    <mergeCell ref="I7:I8"/>
    <mergeCell ref="H7:H8"/>
    <mergeCell ref="D9:I9"/>
    <mergeCell ref="D21:I21"/>
  </mergeCells>
  <printOptions/>
  <pageMargins left="0.15748031496062992" right="0.15748031496062992" top="0.984251968503937" bottom="0.984251968503937" header="0.5118110236220472" footer="0.5118110236220472"/>
  <pageSetup fitToHeight="0" fitToWidth="1" orientation="landscape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N201"/>
  <sheetViews>
    <sheetView zoomScale="75" zoomScaleNormal="75" zoomScalePageLayoutView="0" workbookViewId="0" topLeftCell="A150">
      <selection activeCell="F114" sqref="F114:F117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 t="s">
        <v>774</v>
      </c>
    </row>
    <row r="4" spans="2:13" s="22" customFormat="1" ht="15.7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13" s="22" customFormat="1" ht="15.75">
      <c r="B5" s="1039" t="s">
        <v>779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</row>
    <row r="6" spans="2:13" s="22" customFormat="1" ht="15" customHeight="1">
      <c r="B6" s="86"/>
      <c r="C6" s="15"/>
      <c r="D6" s="88"/>
      <c r="E6" s="88"/>
      <c r="F6" s="88"/>
      <c r="G6" s="88"/>
      <c r="H6" s="86"/>
      <c r="I6" s="86"/>
      <c r="J6" s="86"/>
      <c r="K6" s="86"/>
      <c r="L6" s="86"/>
      <c r="M6" s="86"/>
    </row>
    <row r="7" spans="2:13" s="22" customFormat="1" ht="16.5" thickBot="1">
      <c r="B7" s="86"/>
      <c r="C7" s="86"/>
      <c r="D7" s="86"/>
      <c r="E7" s="86"/>
      <c r="F7" s="86"/>
      <c r="G7" s="86"/>
      <c r="H7" s="86"/>
      <c r="I7" s="86"/>
      <c r="J7" s="86"/>
      <c r="K7" s="89"/>
      <c r="L7" s="86"/>
      <c r="M7" s="87" t="s">
        <v>523</v>
      </c>
    </row>
    <row r="8" spans="2:13" s="22" customFormat="1" ht="63" customHeight="1">
      <c r="B8" s="95" t="s">
        <v>87</v>
      </c>
      <c r="C8" s="96" t="s">
        <v>606</v>
      </c>
      <c r="D8" s="97" t="s">
        <v>88</v>
      </c>
      <c r="E8" s="97" t="s">
        <v>89</v>
      </c>
      <c r="F8" s="97" t="s">
        <v>90</v>
      </c>
      <c r="G8" s="97" t="s">
        <v>869</v>
      </c>
      <c r="H8" s="98" t="s">
        <v>602</v>
      </c>
      <c r="I8" s="97" t="s">
        <v>603</v>
      </c>
      <c r="J8" s="97" t="s">
        <v>863</v>
      </c>
      <c r="K8" s="97" t="s">
        <v>604</v>
      </c>
      <c r="L8" s="97" t="s">
        <v>734</v>
      </c>
      <c r="M8" s="99" t="s">
        <v>605</v>
      </c>
    </row>
    <row r="9" spans="2:13" s="22" customFormat="1" ht="16.5" thickBot="1">
      <c r="B9" s="100" t="s">
        <v>82</v>
      </c>
      <c r="C9" s="101" t="s">
        <v>85</v>
      </c>
      <c r="D9" s="102" t="s">
        <v>86</v>
      </c>
      <c r="E9" s="102" t="s">
        <v>91</v>
      </c>
      <c r="F9" s="101" t="s">
        <v>92</v>
      </c>
      <c r="G9" s="102" t="s">
        <v>93</v>
      </c>
      <c r="H9" s="101" t="s">
        <v>94</v>
      </c>
      <c r="I9" s="102" t="s">
        <v>194</v>
      </c>
      <c r="J9" s="102" t="s">
        <v>95</v>
      </c>
      <c r="K9" s="101" t="s">
        <v>96</v>
      </c>
      <c r="L9" s="102" t="s">
        <v>97</v>
      </c>
      <c r="M9" s="103" t="s">
        <v>98</v>
      </c>
    </row>
    <row r="10" spans="2:13" ht="24.75" customHeight="1">
      <c r="B10" s="1119">
        <v>1</v>
      </c>
      <c r="C10" s="1122" t="s">
        <v>865</v>
      </c>
      <c r="D10" s="564" t="s">
        <v>862</v>
      </c>
      <c r="E10" s="564" t="s">
        <v>862</v>
      </c>
      <c r="F10" s="576">
        <v>4000</v>
      </c>
      <c r="G10" s="587">
        <v>0</v>
      </c>
      <c r="H10" s="90" t="s">
        <v>83</v>
      </c>
      <c r="I10" s="576">
        <v>4000</v>
      </c>
      <c r="J10" s="576">
        <v>4000</v>
      </c>
      <c r="K10" s="403"/>
      <c r="L10" s="369"/>
      <c r="M10" s="404"/>
    </row>
    <row r="11" spans="2:13" ht="24.75" customHeight="1">
      <c r="B11" s="1120"/>
      <c r="C11" s="1123"/>
      <c r="D11" s="564"/>
      <c r="E11" s="564"/>
      <c r="F11" s="565"/>
      <c r="G11" s="575"/>
      <c r="H11" s="91" t="s">
        <v>84</v>
      </c>
      <c r="I11" s="417"/>
      <c r="J11" s="405"/>
      <c r="K11" s="405"/>
      <c r="L11" s="370"/>
      <c r="M11" s="406"/>
    </row>
    <row r="12" spans="2:13" ht="24.75" customHeight="1">
      <c r="B12" s="1120"/>
      <c r="C12" s="1123"/>
      <c r="D12" s="564"/>
      <c r="E12" s="564"/>
      <c r="F12" s="576"/>
      <c r="G12" s="587"/>
      <c r="H12" s="91" t="s">
        <v>204</v>
      </c>
      <c r="I12" s="576"/>
      <c r="J12" s="576"/>
      <c r="K12" s="405"/>
      <c r="L12" s="370"/>
      <c r="M12" s="406"/>
    </row>
    <row r="13" spans="2:14" ht="24.75" customHeight="1" thickBot="1">
      <c r="B13" s="1121"/>
      <c r="C13" s="1124"/>
      <c r="D13" s="566"/>
      <c r="E13" s="566"/>
      <c r="F13" s="567"/>
      <c r="G13" s="588"/>
      <c r="H13" s="92" t="s">
        <v>23</v>
      </c>
      <c r="I13" s="418"/>
      <c r="J13" s="407"/>
      <c r="K13" s="407"/>
      <c r="L13" s="371"/>
      <c r="M13" s="408"/>
      <c r="N13" s="333"/>
    </row>
    <row r="14" spans="2:13" ht="24.75" customHeight="1">
      <c r="B14" s="1119">
        <v>2</v>
      </c>
      <c r="C14" s="1122" t="s">
        <v>864</v>
      </c>
      <c r="D14" s="564" t="s">
        <v>862</v>
      </c>
      <c r="E14" s="564" t="s">
        <v>862</v>
      </c>
      <c r="F14" s="576">
        <v>4999</v>
      </c>
      <c r="G14" s="581">
        <v>0</v>
      </c>
      <c r="H14" s="93" t="s">
        <v>866</v>
      </c>
      <c r="I14" s="576">
        <v>4999</v>
      </c>
      <c r="J14" s="576">
        <v>4999</v>
      </c>
      <c r="K14" s="409"/>
      <c r="L14" s="372"/>
      <c r="M14" s="410"/>
    </row>
    <row r="15" spans="2:13" ht="24.75" customHeight="1">
      <c r="B15" s="1120"/>
      <c r="C15" s="1123"/>
      <c r="D15" s="564"/>
      <c r="E15" s="564"/>
      <c r="F15" s="565"/>
      <c r="G15" s="578"/>
      <c r="H15" s="91" t="s">
        <v>84</v>
      </c>
      <c r="I15" s="417"/>
      <c r="J15" s="405"/>
      <c r="K15" s="405"/>
      <c r="L15" s="370"/>
      <c r="M15" s="406"/>
    </row>
    <row r="16" spans="2:13" ht="24.75" customHeight="1">
      <c r="B16" s="1120"/>
      <c r="C16" s="1123"/>
      <c r="D16" s="564"/>
      <c r="E16" s="564"/>
      <c r="F16" s="565"/>
      <c r="G16" s="578"/>
      <c r="H16" s="91" t="s">
        <v>204</v>
      </c>
      <c r="I16" s="417"/>
      <c r="J16" s="405"/>
      <c r="K16" s="405"/>
      <c r="L16" s="370"/>
      <c r="M16" s="406"/>
    </row>
    <row r="17" spans="2:13" ht="24.75" customHeight="1" thickBot="1">
      <c r="B17" s="1121"/>
      <c r="C17" s="1124"/>
      <c r="D17" s="566"/>
      <c r="E17" s="566"/>
      <c r="F17" s="567"/>
      <c r="G17" s="579"/>
      <c r="H17" s="92" t="s">
        <v>23</v>
      </c>
      <c r="I17" s="418"/>
      <c r="J17" s="407"/>
      <c r="K17" s="407"/>
      <c r="L17" s="371"/>
      <c r="M17" s="411"/>
    </row>
    <row r="18" spans="2:13" ht="24.75" customHeight="1">
      <c r="B18" s="1119">
        <v>3</v>
      </c>
      <c r="C18" s="1122" t="s">
        <v>867</v>
      </c>
      <c r="D18" s="563" t="s">
        <v>868</v>
      </c>
      <c r="E18" s="563" t="s">
        <v>862</v>
      </c>
      <c r="F18" s="576">
        <v>4000</v>
      </c>
      <c r="G18" s="577">
        <v>2000</v>
      </c>
      <c r="H18" s="90" t="s">
        <v>83</v>
      </c>
      <c r="I18" s="577">
        <v>2000</v>
      </c>
      <c r="J18" s="577">
        <v>2000</v>
      </c>
      <c r="K18" s="403"/>
      <c r="L18" s="369"/>
      <c r="M18" s="404"/>
    </row>
    <row r="19" spans="2:13" ht="24.75" customHeight="1">
      <c r="B19" s="1120"/>
      <c r="C19" s="1123"/>
      <c r="D19" s="564"/>
      <c r="E19" s="564"/>
      <c r="F19" s="576"/>
      <c r="G19" s="577"/>
      <c r="H19" s="91" t="s">
        <v>84</v>
      </c>
      <c r="I19" s="417"/>
      <c r="J19" s="405"/>
      <c r="K19" s="405"/>
      <c r="L19" s="370"/>
      <c r="M19" s="406"/>
    </row>
    <row r="20" spans="2:13" ht="24.75" customHeight="1">
      <c r="B20" s="1120"/>
      <c r="C20" s="1123"/>
      <c r="D20" s="564"/>
      <c r="E20" s="564"/>
      <c r="F20" s="565"/>
      <c r="G20" s="578"/>
      <c r="H20" s="91" t="s">
        <v>204</v>
      </c>
      <c r="I20" s="417"/>
      <c r="J20" s="405"/>
      <c r="K20" s="405"/>
      <c r="L20" s="370"/>
      <c r="M20" s="406"/>
    </row>
    <row r="21" spans="2:13" ht="24.75" customHeight="1" thickBot="1">
      <c r="B21" s="1121"/>
      <c r="C21" s="1124"/>
      <c r="D21" s="569"/>
      <c r="E21" s="569"/>
      <c r="F21" s="570"/>
      <c r="G21" s="580"/>
      <c r="H21" s="335" t="s">
        <v>23</v>
      </c>
      <c r="I21" s="419"/>
      <c r="J21" s="412"/>
      <c r="K21" s="412"/>
      <c r="L21" s="373"/>
      <c r="M21" s="413"/>
    </row>
    <row r="22" spans="2:13" ht="24.75" customHeight="1">
      <c r="B22" s="1119">
        <v>4</v>
      </c>
      <c r="C22" s="1122" t="s">
        <v>870</v>
      </c>
      <c r="D22" s="568" t="s">
        <v>872</v>
      </c>
      <c r="E22" s="568" t="s">
        <v>862</v>
      </c>
      <c r="F22" s="576">
        <v>4145</v>
      </c>
      <c r="G22" s="581">
        <v>2145</v>
      </c>
      <c r="H22" s="93" t="s">
        <v>83</v>
      </c>
      <c r="I22" s="576">
        <v>2000</v>
      </c>
      <c r="J22" s="576">
        <v>2000</v>
      </c>
      <c r="K22" s="409"/>
      <c r="L22" s="372"/>
      <c r="M22" s="410"/>
    </row>
    <row r="23" spans="2:13" ht="24.75" customHeight="1">
      <c r="B23" s="1120"/>
      <c r="C23" s="1123"/>
      <c r="D23" s="564"/>
      <c r="E23" s="564"/>
      <c r="F23" s="565"/>
      <c r="G23" s="578"/>
      <c r="H23" s="91" t="s">
        <v>84</v>
      </c>
      <c r="I23" s="417"/>
      <c r="J23" s="405"/>
      <c r="K23" s="405"/>
      <c r="L23" s="370"/>
      <c r="M23" s="406"/>
    </row>
    <row r="24" spans="2:13" ht="24.75" customHeight="1">
      <c r="B24" s="1120"/>
      <c r="C24" s="1123"/>
      <c r="D24" s="571"/>
      <c r="E24" s="571"/>
      <c r="F24" s="572"/>
      <c r="G24" s="582"/>
      <c r="H24" s="94" t="s">
        <v>204</v>
      </c>
      <c r="I24" s="420"/>
      <c r="J24" s="414"/>
      <c r="K24" s="414"/>
      <c r="L24" s="374"/>
      <c r="M24" s="415"/>
    </row>
    <row r="25" spans="2:14" ht="24.75" customHeight="1" thickBot="1">
      <c r="B25" s="1121"/>
      <c r="C25" s="1124"/>
      <c r="D25" s="566"/>
      <c r="E25" s="566"/>
      <c r="F25" s="567"/>
      <c r="G25" s="579"/>
      <c r="H25" s="92" t="s">
        <v>23</v>
      </c>
      <c r="I25" s="418"/>
      <c r="J25" s="407"/>
      <c r="K25" s="407"/>
      <c r="L25" s="371"/>
      <c r="M25" s="411"/>
      <c r="N25" s="333"/>
    </row>
    <row r="26" spans="2:13" ht="24.75" customHeight="1">
      <c r="B26" s="1119">
        <v>5</v>
      </c>
      <c r="C26" s="1122" t="s">
        <v>871</v>
      </c>
      <c r="D26" s="563" t="s">
        <v>872</v>
      </c>
      <c r="E26" s="563" t="s">
        <v>862</v>
      </c>
      <c r="F26" s="576">
        <v>3191</v>
      </c>
      <c r="G26" s="583">
        <v>1191</v>
      </c>
      <c r="H26" s="90" t="s">
        <v>83</v>
      </c>
      <c r="I26" s="584">
        <v>2000</v>
      </c>
      <c r="J26" s="584">
        <v>2000</v>
      </c>
      <c r="K26" s="403"/>
      <c r="L26" s="369"/>
      <c r="M26" s="404"/>
    </row>
    <row r="27" spans="2:13" ht="24.75" customHeight="1">
      <c r="B27" s="1120"/>
      <c r="C27" s="1123"/>
      <c r="D27" s="564"/>
      <c r="E27" s="564"/>
      <c r="F27" s="565"/>
      <c r="G27" s="565"/>
      <c r="H27" s="91" t="s">
        <v>84</v>
      </c>
      <c r="I27" s="417"/>
      <c r="J27" s="405"/>
      <c r="K27" s="405"/>
      <c r="L27" s="370"/>
      <c r="M27" s="406"/>
    </row>
    <row r="28" spans="2:13" ht="24.75" customHeight="1">
      <c r="B28" s="1120"/>
      <c r="C28" s="1123"/>
      <c r="D28" s="564"/>
      <c r="E28" s="564"/>
      <c r="F28" s="565"/>
      <c r="G28" s="565"/>
      <c r="H28" s="91" t="s">
        <v>204</v>
      </c>
      <c r="I28" s="417"/>
      <c r="J28" s="405"/>
      <c r="K28" s="405"/>
      <c r="L28" s="370"/>
      <c r="M28" s="406"/>
    </row>
    <row r="29" spans="2:13" ht="24.75" customHeight="1" thickBot="1">
      <c r="B29" s="1121"/>
      <c r="C29" s="1124"/>
      <c r="D29" s="566"/>
      <c r="E29" s="566"/>
      <c r="F29" s="573"/>
      <c r="G29" s="574"/>
      <c r="H29" s="334" t="s">
        <v>23</v>
      </c>
      <c r="I29" s="421"/>
      <c r="J29" s="407"/>
      <c r="K29" s="416"/>
      <c r="L29" s="371"/>
      <c r="M29" s="411"/>
    </row>
    <row r="30" spans="2:13" ht="24.75" customHeight="1">
      <c r="B30" s="1119">
        <v>6</v>
      </c>
      <c r="C30" s="1122" t="s">
        <v>873</v>
      </c>
      <c r="D30" s="563" t="s">
        <v>862</v>
      </c>
      <c r="E30" s="563" t="s">
        <v>862</v>
      </c>
      <c r="F30" s="576">
        <v>2000</v>
      </c>
      <c r="G30" s="583">
        <v>0</v>
      </c>
      <c r="H30" s="90" t="s">
        <v>83</v>
      </c>
      <c r="I30" s="576">
        <v>2000</v>
      </c>
      <c r="J30" s="576">
        <v>2000</v>
      </c>
      <c r="K30" s="403"/>
      <c r="L30" s="369"/>
      <c r="M30" s="404"/>
    </row>
    <row r="31" spans="2:13" ht="24.75" customHeight="1">
      <c r="B31" s="1120"/>
      <c r="C31" s="1123"/>
      <c r="D31" s="564"/>
      <c r="E31" s="564"/>
      <c r="F31" s="565"/>
      <c r="G31" s="578"/>
      <c r="H31" s="91" t="s">
        <v>84</v>
      </c>
      <c r="I31" s="417"/>
      <c r="J31" s="405"/>
      <c r="K31" s="405"/>
      <c r="L31" s="370"/>
      <c r="M31" s="406"/>
    </row>
    <row r="32" spans="2:13" ht="24.75" customHeight="1">
      <c r="B32" s="1120"/>
      <c r="C32" s="1123"/>
      <c r="D32" s="564"/>
      <c r="E32" s="564"/>
      <c r="F32" s="565"/>
      <c r="G32" s="585"/>
      <c r="H32" s="91" t="s">
        <v>204</v>
      </c>
      <c r="I32" s="417"/>
      <c r="J32" s="405"/>
      <c r="K32" s="405"/>
      <c r="L32" s="370"/>
      <c r="M32" s="406"/>
    </row>
    <row r="33" spans="2:13" ht="24.75" customHeight="1" thickBot="1">
      <c r="B33" s="1121"/>
      <c r="C33" s="1124"/>
      <c r="D33" s="566"/>
      <c r="E33" s="566"/>
      <c r="F33" s="573"/>
      <c r="G33" s="586"/>
      <c r="H33" s="334" t="s">
        <v>23</v>
      </c>
      <c r="I33" s="421"/>
      <c r="J33" s="407"/>
      <c r="K33" s="416"/>
      <c r="L33" s="371"/>
      <c r="M33" s="411"/>
    </row>
    <row r="34" spans="2:13" ht="24.75" customHeight="1">
      <c r="B34" s="1119">
        <v>7</v>
      </c>
      <c r="C34" s="1122" t="s">
        <v>874</v>
      </c>
      <c r="D34" s="563" t="s">
        <v>862</v>
      </c>
      <c r="E34" s="563" t="s">
        <v>862</v>
      </c>
      <c r="F34" s="576">
        <v>4000</v>
      </c>
      <c r="G34" s="583">
        <v>0</v>
      </c>
      <c r="H34" s="90" t="s">
        <v>83</v>
      </c>
      <c r="I34" s="576">
        <v>4000</v>
      </c>
      <c r="J34" s="576">
        <v>4000</v>
      </c>
      <c r="K34" s="403"/>
      <c r="L34" s="369"/>
      <c r="M34" s="404"/>
    </row>
    <row r="35" spans="2:13" ht="24.75" customHeight="1">
      <c r="B35" s="1120"/>
      <c r="C35" s="1123"/>
      <c r="D35" s="564"/>
      <c r="E35" s="564"/>
      <c r="F35" s="565"/>
      <c r="G35" s="565"/>
      <c r="H35" s="91" t="s">
        <v>84</v>
      </c>
      <c r="I35" s="417"/>
      <c r="J35" s="405"/>
      <c r="K35" s="405"/>
      <c r="L35" s="370"/>
      <c r="M35" s="406"/>
    </row>
    <row r="36" spans="2:13" ht="24.75" customHeight="1">
      <c r="B36" s="1120"/>
      <c r="C36" s="1123"/>
      <c r="D36" s="564"/>
      <c r="E36" s="564"/>
      <c r="F36" s="565"/>
      <c r="G36" s="565"/>
      <c r="H36" s="91" t="s">
        <v>204</v>
      </c>
      <c r="I36" s="417"/>
      <c r="J36" s="405"/>
      <c r="K36" s="405"/>
      <c r="L36" s="370"/>
      <c r="M36" s="406"/>
    </row>
    <row r="37" spans="2:13" ht="24.75" customHeight="1" thickBot="1">
      <c r="B37" s="1121"/>
      <c r="C37" s="1124"/>
      <c r="D37" s="566"/>
      <c r="E37" s="566"/>
      <c r="F37" s="573"/>
      <c r="G37" s="574"/>
      <c r="H37" s="334" t="s">
        <v>23</v>
      </c>
      <c r="I37" s="421"/>
      <c r="J37" s="407"/>
      <c r="K37" s="416"/>
      <c r="L37" s="371"/>
      <c r="M37" s="411"/>
    </row>
    <row r="38" spans="2:13" ht="24.75" customHeight="1">
      <c r="B38" s="1119">
        <v>8</v>
      </c>
      <c r="C38" s="1122" t="s">
        <v>875</v>
      </c>
      <c r="D38" s="563" t="s">
        <v>862</v>
      </c>
      <c r="E38" s="563" t="s">
        <v>862</v>
      </c>
      <c r="F38" s="583">
        <v>300</v>
      </c>
      <c r="G38" s="583">
        <v>0</v>
      </c>
      <c r="H38" s="90" t="s">
        <v>83</v>
      </c>
      <c r="I38" s="584">
        <v>300</v>
      </c>
      <c r="J38" s="589">
        <v>300</v>
      </c>
      <c r="K38" s="403"/>
      <c r="L38" s="369"/>
      <c r="M38" s="404"/>
    </row>
    <row r="39" spans="2:13" ht="24.75" customHeight="1">
      <c r="B39" s="1120"/>
      <c r="C39" s="1123"/>
      <c r="D39" s="564"/>
      <c r="E39" s="564"/>
      <c r="F39" s="565"/>
      <c r="G39" s="565"/>
      <c r="H39" s="91" t="s">
        <v>84</v>
      </c>
      <c r="I39" s="417"/>
      <c r="J39" s="405"/>
      <c r="K39" s="405"/>
      <c r="L39" s="370"/>
      <c r="M39" s="406"/>
    </row>
    <row r="40" spans="2:13" ht="24.75" customHeight="1">
      <c r="B40" s="1120"/>
      <c r="C40" s="1123"/>
      <c r="D40" s="564"/>
      <c r="E40" s="564"/>
      <c r="F40" s="565"/>
      <c r="G40" s="565"/>
      <c r="H40" s="91" t="s">
        <v>204</v>
      </c>
      <c r="I40" s="417"/>
      <c r="J40" s="405"/>
      <c r="K40" s="405"/>
      <c r="L40" s="370"/>
      <c r="M40" s="406"/>
    </row>
    <row r="41" spans="2:13" ht="24.75" customHeight="1" thickBot="1">
      <c r="B41" s="1121"/>
      <c r="C41" s="1124"/>
      <c r="D41" s="566"/>
      <c r="E41" s="566"/>
      <c r="F41" s="573"/>
      <c r="G41" s="574"/>
      <c r="H41" s="334" t="s">
        <v>23</v>
      </c>
      <c r="I41" s="421"/>
      <c r="J41" s="407"/>
      <c r="K41" s="416"/>
      <c r="L41" s="371"/>
      <c r="M41" s="411"/>
    </row>
    <row r="42" spans="2:13" ht="24.75" customHeight="1">
      <c r="B42" s="1119">
        <v>9</v>
      </c>
      <c r="C42" s="1122" t="s">
        <v>876</v>
      </c>
      <c r="D42" s="563" t="s">
        <v>868</v>
      </c>
      <c r="E42" s="563" t="s">
        <v>862</v>
      </c>
      <c r="F42" s="583">
        <v>1011</v>
      </c>
      <c r="G42" s="583">
        <v>512</v>
      </c>
      <c r="H42" s="90" t="s">
        <v>83</v>
      </c>
      <c r="I42" s="584">
        <v>499</v>
      </c>
      <c r="J42" s="589">
        <v>499</v>
      </c>
      <c r="K42" s="403"/>
      <c r="L42" s="369"/>
      <c r="M42" s="404"/>
    </row>
    <row r="43" spans="2:13" ht="24.75" customHeight="1">
      <c r="B43" s="1120"/>
      <c r="C43" s="1123"/>
      <c r="D43" s="564"/>
      <c r="E43" s="564"/>
      <c r="F43" s="587"/>
      <c r="G43" s="587"/>
      <c r="H43" s="91" t="s">
        <v>84</v>
      </c>
      <c r="I43" s="597"/>
      <c r="J43" s="598"/>
      <c r="K43" s="405"/>
      <c r="L43" s="370"/>
      <c r="M43" s="406"/>
    </row>
    <row r="44" spans="2:13" ht="24.75" customHeight="1">
      <c r="B44" s="1120"/>
      <c r="C44" s="1123"/>
      <c r="D44" s="564"/>
      <c r="E44" s="564"/>
      <c r="F44" s="587"/>
      <c r="G44" s="587"/>
      <c r="H44" s="91" t="s">
        <v>204</v>
      </c>
      <c r="I44" s="597"/>
      <c r="J44" s="598"/>
      <c r="K44" s="405"/>
      <c r="L44" s="370"/>
      <c r="M44" s="406"/>
    </row>
    <row r="45" spans="2:13" ht="24.75" customHeight="1" thickBot="1">
      <c r="B45" s="1121"/>
      <c r="C45" s="1124"/>
      <c r="D45" s="566"/>
      <c r="E45" s="566"/>
      <c r="F45" s="595"/>
      <c r="G45" s="596"/>
      <c r="H45" s="334" t="s">
        <v>23</v>
      </c>
      <c r="I45" s="599"/>
      <c r="J45" s="600"/>
      <c r="K45" s="416"/>
      <c r="L45" s="371"/>
      <c r="M45" s="411"/>
    </row>
    <row r="46" spans="2:13" ht="24.75" customHeight="1">
      <c r="B46" s="1119">
        <v>10</v>
      </c>
      <c r="C46" s="1122" t="s">
        <v>877</v>
      </c>
      <c r="D46" s="563" t="s">
        <v>868</v>
      </c>
      <c r="E46" s="563" t="s">
        <v>862</v>
      </c>
      <c r="F46" s="583">
        <v>275</v>
      </c>
      <c r="G46" s="583">
        <v>235</v>
      </c>
      <c r="H46" s="90" t="s">
        <v>83</v>
      </c>
      <c r="I46" s="584">
        <v>40</v>
      </c>
      <c r="J46" s="589">
        <v>40</v>
      </c>
      <c r="K46" s="403"/>
      <c r="L46" s="369"/>
      <c r="M46" s="404"/>
    </row>
    <row r="47" spans="2:13" ht="24.75" customHeight="1">
      <c r="B47" s="1120"/>
      <c r="C47" s="1123"/>
      <c r="D47" s="564"/>
      <c r="E47" s="564"/>
      <c r="F47" s="587"/>
      <c r="G47" s="587"/>
      <c r="H47" s="91" t="s">
        <v>84</v>
      </c>
      <c r="I47" s="597"/>
      <c r="J47" s="598"/>
      <c r="K47" s="405"/>
      <c r="L47" s="370"/>
      <c r="M47" s="406"/>
    </row>
    <row r="48" spans="2:13" ht="24" customHeight="1">
      <c r="B48" s="1120"/>
      <c r="C48" s="1123"/>
      <c r="D48" s="564"/>
      <c r="E48" s="564"/>
      <c r="F48" s="587"/>
      <c r="G48" s="587"/>
      <c r="H48" s="91" t="s">
        <v>204</v>
      </c>
      <c r="I48" s="597"/>
      <c r="J48" s="598"/>
      <c r="K48" s="405"/>
      <c r="L48" s="370"/>
      <c r="M48" s="406"/>
    </row>
    <row r="49" spans="2:13" ht="24.75" customHeight="1" thickBot="1">
      <c r="B49" s="1121"/>
      <c r="C49" s="1124"/>
      <c r="D49" s="566"/>
      <c r="E49" s="566"/>
      <c r="F49" s="595"/>
      <c r="G49" s="596"/>
      <c r="H49" s="334" t="s">
        <v>23</v>
      </c>
      <c r="I49" s="599"/>
      <c r="J49" s="600"/>
      <c r="K49" s="416"/>
      <c r="L49" s="371"/>
      <c r="M49" s="411"/>
    </row>
    <row r="50" spans="2:13" ht="24.75" customHeight="1">
      <c r="B50" s="1119">
        <v>11</v>
      </c>
      <c r="C50" s="1122" t="s">
        <v>878</v>
      </c>
      <c r="D50" s="563" t="s">
        <v>868</v>
      </c>
      <c r="E50" s="563" t="s">
        <v>883</v>
      </c>
      <c r="F50" s="583">
        <v>846</v>
      </c>
      <c r="G50" s="583">
        <v>347</v>
      </c>
      <c r="H50" s="90" t="s">
        <v>83</v>
      </c>
      <c r="I50" s="584">
        <v>499</v>
      </c>
      <c r="J50" s="589">
        <v>499</v>
      </c>
      <c r="K50" s="403"/>
      <c r="L50" s="369"/>
      <c r="M50" s="404"/>
    </row>
    <row r="51" spans="2:13" ht="24.75" customHeight="1">
      <c r="B51" s="1120"/>
      <c r="C51" s="1123"/>
      <c r="D51" s="564"/>
      <c r="E51" s="564"/>
      <c r="F51" s="587"/>
      <c r="G51" s="587"/>
      <c r="H51" s="91" t="s">
        <v>84</v>
      </c>
      <c r="I51" s="597"/>
      <c r="J51" s="598"/>
      <c r="K51" s="405"/>
      <c r="L51" s="370"/>
      <c r="M51" s="406"/>
    </row>
    <row r="52" spans="2:13" ht="24.75" customHeight="1">
      <c r="B52" s="1120"/>
      <c r="C52" s="1123"/>
      <c r="D52" s="564"/>
      <c r="E52" s="564"/>
      <c r="F52" s="587"/>
      <c r="G52" s="587"/>
      <c r="H52" s="91" t="s">
        <v>204</v>
      </c>
      <c r="I52" s="597"/>
      <c r="J52" s="598"/>
      <c r="K52" s="405"/>
      <c r="L52" s="370"/>
      <c r="M52" s="406"/>
    </row>
    <row r="53" spans="2:13" ht="24.75" customHeight="1" thickBot="1">
      <c r="B53" s="1121"/>
      <c r="C53" s="1124"/>
      <c r="D53" s="566"/>
      <c r="E53" s="566"/>
      <c r="F53" s="595"/>
      <c r="G53" s="596"/>
      <c r="H53" s="334" t="s">
        <v>23</v>
      </c>
      <c r="I53" s="599"/>
      <c r="J53" s="600"/>
      <c r="K53" s="416"/>
      <c r="L53" s="371"/>
      <c r="M53" s="411"/>
    </row>
    <row r="54" spans="2:13" ht="24.75" customHeight="1">
      <c r="B54" s="1119">
        <v>12</v>
      </c>
      <c r="C54" s="1122" t="s">
        <v>879</v>
      </c>
      <c r="D54" s="563" t="s">
        <v>883</v>
      </c>
      <c r="E54" s="563" t="s">
        <v>862</v>
      </c>
      <c r="F54" s="583">
        <v>600</v>
      </c>
      <c r="G54" s="583">
        <v>101</v>
      </c>
      <c r="H54" s="90" t="s">
        <v>83</v>
      </c>
      <c r="I54" s="584">
        <v>499</v>
      </c>
      <c r="J54" s="589">
        <v>499</v>
      </c>
      <c r="K54" s="403"/>
      <c r="L54" s="369"/>
      <c r="M54" s="404"/>
    </row>
    <row r="55" spans="2:13" ht="24.75" customHeight="1">
      <c r="B55" s="1120"/>
      <c r="C55" s="1123"/>
      <c r="D55" s="564"/>
      <c r="E55" s="564"/>
      <c r="F55" s="587"/>
      <c r="G55" s="587"/>
      <c r="H55" s="91" t="s">
        <v>84</v>
      </c>
      <c r="I55" s="597"/>
      <c r="J55" s="598"/>
      <c r="K55" s="405"/>
      <c r="L55" s="370"/>
      <c r="M55" s="406"/>
    </row>
    <row r="56" spans="2:13" ht="24.75" customHeight="1">
      <c r="B56" s="1120"/>
      <c r="C56" s="1123"/>
      <c r="D56" s="564"/>
      <c r="E56" s="564"/>
      <c r="F56" s="587"/>
      <c r="G56" s="587"/>
      <c r="H56" s="91" t="s">
        <v>204</v>
      </c>
      <c r="I56" s="597"/>
      <c r="J56" s="598"/>
      <c r="K56" s="405"/>
      <c r="L56" s="370"/>
      <c r="M56" s="406"/>
    </row>
    <row r="57" spans="2:13" ht="24.75" customHeight="1" thickBot="1">
      <c r="B57" s="1121"/>
      <c r="C57" s="1124"/>
      <c r="D57" s="566"/>
      <c r="E57" s="566"/>
      <c r="F57" s="595"/>
      <c r="G57" s="596"/>
      <c r="H57" s="334" t="s">
        <v>23</v>
      </c>
      <c r="I57" s="599"/>
      <c r="J57" s="600"/>
      <c r="K57" s="416"/>
      <c r="L57" s="371"/>
      <c r="M57" s="411"/>
    </row>
    <row r="58" spans="2:13" ht="24.75" customHeight="1">
      <c r="B58" s="1119">
        <v>13</v>
      </c>
      <c r="C58" s="1122" t="s">
        <v>880</v>
      </c>
      <c r="D58" s="563" t="s">
        <v>883</v>
      </c>
      <c r="E58" s="563" t="s">
        <v>862</v>
      </c>
      <c r="F58" s="583">
        <v>896</v>
      </c>
      <c r="G58" s="583">
        <v>406</v>
      </c>
      <c r="H58" s="90" t="s">
        <v>83</v>
      </c>
      <c r="I58" s="584">
        <v>490</v>
      </c>
      <c r="J58" s="589">
        <v>490</v>
      </c>
      <c r="K58" s="403"/>
      <c r="L58" s="369"/>
      <c r="M58" s="404"/>
    </row>
    <row r="59" spans="2:13" ht="24.75" customHeight="1">
      <c r="B59" s="1120"/>
      <c r="C59" s="1123"/>
      <c r="D59" s="564"/>
      <c r="E59" s="564"/>
      <c r="F59" s="587"/>
      <c r="G59" s="587"/>
      <c r="H59" s="91" t="s">
        <v>84</v>
      </c>
      <c r="I59" s="597"/>
      <c r="J59" s="598"/>
      <c r="K59" s="405"/>
      <c r="L59" s="370"/>
      <c r="M59" s="406"/>
    </row>
    <row r="60" spans="2:13" ht="24.75" customHeight="1">
      <c r="B60" s="1120"/>
      <c r="C60" s="1123"/>
      <c r="D60" s="564"/>
      <c r="E60" s="564"/>
      <c r="F60" s="587"/>
      <c r="G60" s="587"/>
      <c r="H60" s="91" t="s">
        <v>204</v>
      </c>
      <c r="I60" s="597"/>
      <c r="J60" s="598"/>
      <c r="K60" s="405"/>
      <c r="L60" s="370"/>
      <c r="M60" s="406"/>
    </row>
    <row r="61" spans="2:13" ht="24.75" customHeight="1" thickBot="1">
      <c r="B61" s="1121"/>
      <c r="C61" s="1124"/>
      <c r="D61" s="566"/>
      <c r="E61" s="566"/>
      <c r="F61" s="595"/>
      <c r="G61" s="596"/>
      <c r="H61" s="334" t="s">
        <v>23</v>
      </c>
      <c r="I61" s="599"/>
      <c r="J61" s="600"/>
      <c r="K61" s="416"/>
      <c r="L61" s="371"/>
      <c r="M61" s="411"/>
    </row>
    <row r="62" spans="2:13" ht="24.75" customHeight="1">
      <c r="B62" s="1119">
        <v>14</v>
      </c>
      <c r="C62" s="1122" t="s">
        <v>881</v>
      </c>
      <c r="D62" s="563" t="s">
        <v>862</v>
      </c>
      <c r="E62" s="563" t="s">
        <v>862</v>
      </c>
      <c r="F62" s="583">
        <v>300</v>
      </c>
      <c r="G62" s="583">
        <v>0</v>
      </c>
      <c r="H62" s="90" t="s">
        <v>83</v>
      </c>
      <c r="I62" s="584">
        <v>300</v>
      </c>
      <c r="J62" s="589">
        <v>300</v>
      </c>
      <c r="K62" s="403"/>
      <c r="L62" s="369"/>
      <c r="M62" s="404"/>
    </row>
    <row r="63" spans="2:13" ht="24.75" customHeight="1">
      <c r="B63" s="1120"/>
      <c r="C63" s="1123"/>
      <c r="D63" s="564"/>
      <c r="E63" s="564"/>
      <c r="F63" s="587"/>
      <c r="G63" s="587"/>
      <c r="H63" s="91" t="s">
        <v>84</v>
      </c>
      <c r="I63" s="597"/>
      <c r="J63" s="598"/>
      <c r="K63" s="405"/>
      <c r="L63" s="370"/>
      <c r="M63" s="406"/>
    </row>
    <row r="64" spans="2:13" ht="24.75" customHeight="1">
      <c r="B64" s="1120"/>
      <c r="C64" s="1123"/>
      <c r="D64" s="564"/>
      <c r="E64" s="564"/>
      <c r="F64" s="587"/>
      <c r="G64" s="587"/>
      <c r="H64" s="91" t="s">
        <v>204</v>
      </c>
      <c r="I64" s="597"/>
      <c r="J64" s="598"/>
      <c r="K64" s="405"/>
      <c r="L64" s="370"/>
      <c r="M64" s="406"/>
    </row>
    <row r="65" spans="2:13" ht="24.75" customHeight="1" thickBot="1">
      <c r="B65" s="1121"/>
      <c r="C65" s="1124"/>
      <c r="D65" s="566"/>
      <c r="E65" s="566"/>
      <c r="F65" s="595"/>
      <c r="G65" s="596"/>
      <c r="H65" s="334" t="s">
        <v>23</v>
      </c>
      <c r="I65" s="599"/>
      <c r="J65" s="600"/>
      <c r="K65" s="416"/>
      <c r="L65" s="371"/>
      <c r="M65" s="411"/>
    </row>
    <row r="66" spans="2:13" ht="24.75" customHeight="1">
      <c r="B66" s="1119">
        <v>15</v>
      </c>
      <c r="C66" s="1122" t="s">
        <v>882</v>
      </c>
      <c r="D66" s="563" t="s">
        <v>862</v>
      </c>
      <c r="E66" s="563" t="s">
        <v>862</v>
      </c>
      <c r="F66" s="576">
        <v>100</v>
      </c>
      <c r="G66" s="583">
        <v>0</v>
      </c>
      <c r="H66" s="90" t="s">
        <v>83</v>
      </c>
      <c r="I66" s="584">
        <v>100</v>
      </c>
      <c r="J66" s="589">
        <v>100</v>
      </c>
      <c r="K66" s="403"/>
      <c r="L66" s="369"/>
      <c r="M66" s="404"/>
    </row>
    <row r="67" spans="2:13" ht="24.75" customHeight="1">
      <c r="B67" s="1120"/>
      <c r="C67" s="1123"/>
      <c r="D67" s="564"/>
      <c r="E67" s="564"/>
      <c r="F67" s="587"/>
      <c r="G67" s="587"/>
      <c r="H67" s="91" t="s">
        <v>84</v>
      </c>
      <c r="I67" s="597"/>
      <c r="J67" s="598"/>
      <c r="K67" s="405"/>
      <c r="L67" s="370"/>
      <c r="M67" s="406"/>
    </row>
    <row r="68" spans="2:13" ht="24.75" customHeight="1">
      <c r="B68" s="1120"/>
      <c r="C68" s="1123"/>
      <c r="D68" s="564"/>
      <c r="E68" s="564"/>
      <c r="F68" s="587"/>
      <c r="G68" s="587"/>
      <c r="H68" s="91" t="s">
        <v>204</v>
      </c>
      <c r="I68" s="597"/>
      <c r="J68" s="598"/>
      <c r="K68" s="405"/>
      <c r="L68" s="370"/>
      <c r="M68" s="406"/>
    </row>
    <row r="69" spans="2:13" ht="24.75" customHeight="1" thickBot="1">
      <c r="B69" s="1121"/>
      <c r="C69" s="1124"/>
      <c r="D69" s="566"/>
      <c r="E69" s="566"/>
      <c r="F69" s="595"/>
      <c r="G69" s="596"/>
      <c r="H69" s="334" t="s">
        <v>23</v>
      </c>
      <c r="I69" s="599"/>
      <c r="J69" s="600"/>
      <c r="K69" s="416"/>
      <c r="L69" s="371"/>
      <c r="M69" s="411"/>
    </row>
    <row r="70" spans="2:13" ht="24.75" customHeight="1">
      <c r="B70" s="1119">
        <v>16</v>
      </c>
      <c r="C70" s="1122" t="s">
        <v>884</v>
      </c>
      <c r="D70" s="563" t="s">
        <v>883</v>
      </c>
      <c r="E70" s="563" t="s">
        <v>862</v>
      </c>
      <c r="F70" s="576">
        <v>534</v>
      </c>
      <c r="G70" s="583">
        <v>334</v>
      </c>
      <c r="H70" s="90" t="s">
        <v>83</v>
      </c>
      <c r="I70" s="584">
        <v>200</v>
      </c>
      <c r="J70" s="589">
        <v>200</v>
      </c>
      <c r="K70" s="403"/>
      <c r="L70" s="369"/>
      <c r="M70" s="404"/>
    </row>
    <row r="71" spans="2:13" ht="24.75" customHeight="1">
      <c r="B71" s="1120"/>
      <c r="C71" s="1123"/>
      <c r="D71" s="564"/>
      <c r="E71" s="564"/>
      <c r="F71" s="587"/>
      <c r="G71" s="587"/>
      <c r="H71" s="91" t="s">
        <v>84</v>
      </c>
      <c r="I71" s="597"/>
      <c r="J71" s="598"/>
      <c r="K71" s="405"/>
      <c r="L71" s="370"/>
      <c r="M71" s="406"/>
    </row>
    <row r="72" spans="2:13" ht="24.75" customHeight="1">
      <c r="B72" s="1120"/>
      <c r="C72" s="1123"/>
      <c r="D72" s="564"/>
      <c r="E72" s="564"/>
      <c r="F72" s="587"/>
      <c r="G72" s="587"/>
      <c r="H72" s="91" t="s">
        <v>204</v>
      </c>
      <c r="I72" s="597"/>
      <c r="J72" s="598"/>
      <c r="K72" s="405"/>
      <c r="L72" s="370"/>
      <c r="M72" s="406"/>
    </row>
    <row r="73" spans="2:13" ht="24.75" customHeight="1" thickBot="1">
      <c r="B73" s="1121"/>
      <c r="C73" s="1124"/>
      <c r="D73" s="566"/>
      <c r="E73" s="566"/>
      <c r="F73" s="595"/>
      <c r="G73" s="596"/>
      <c r="H73" s="334" t="s">
        <v>23</v>
      </c>
      <c r="I73" s="599"/>
      <c r="J73" s="600"/>
      <c r="K73" s="416"/>
      <c r="L73" s="371"/>
      <c r="M73" s="411"/>
    </row>
    <row r="74" spans="2:13" ht="24.75" customHeight="1">
      <c r="B74" s="1119">
        <v>17</v>
      </c>
      <c r="C74" s="1122" t="s">
        <v>885</v>
      </c>
      <c r="D74" s="563" t="s">
        <v>862</v>
      </c>
      <c r="E74" s="563" t="s">
        <v>862</v>
      </c>
      <c r="F74" s="576">
        <v>1198</v>
      </c>
      <c r="G74" s="583">
        <v>0</v>
      </c>
      <c r="H74" s="90" t="s">
        <v>83</v>
      </c>
      <c r="I74" s="584">
        <v>1198</v>
      </c>
      <c r="J74" s="589">
        <v>1198</v>
      </c>
      <c r="K74" s="403"/>
      <c r="L74" s="369"/>
      <c r="M74" s="404"/>
    </row>
    <row r="75" spans="2:13" ht="24.75" customHeight="1">
      <c r="B75" s="1120"/>
      <c r="C75" s="1123"/>
      <c r="D75" s="564"/>
      <c r="E75" s="564"/>
      <c r="F75" s="587"/>
      <c r="G75" s="587"/>
      <c r="H75" s="91" t="s">
        <v>84</v>
      </c>
      <c r="I75" s="597"/>
      <c r="J75" s="598"/>
      <c r="K75" s="405"/>
      <c r="L75" s="370"/>
      <c r="M75" s="406"/>
    </row>
    <row r="76" spans="2:13" ht="24.75" customHeight="1">
      <c r="B76" s="1120"/>
      <c r="C76" s="1123"/>
      <c r="D76" s="564"/>
      <c r="E76" s="564"/>
      <c r="F76" s="587"/>
      <c r="G76" s="587"/>
      <c r="H76" s="91" t="s">
        <v>204</v>
      </c>
      <c r="I76" s="597"/>
      <c r="J76" s="598"/>
      <c r="K76" s="405"/>
      <c r="L76" s="370"/>
      <c r="M76" s="406"/>
    </row>
    <row r="77" spans="2:13" ht="24.75" customHeight="1" thickBot="1">
      <c r="B77" s="1121"/>
      <c r="C77" s="1124"/>
      <c r="D77" s="566"/>
      <c r="E77" s="566"/>
      <c r="F77" s="595"/>
      <c r="G77" s="596"/>
      <c r="H77" s="334" t="s">
        <v>23</v>
      </c>
      <c r="I77" s="599"/>
      <c r="J77" s="600"/>
      <c r="K77" s="416"/>
      <c r="L77" s="371"/>
      <c r="M77" s="411"/>
    </row>
    <row r="78" spans="2:13" ht="24.75" customHeight="1">
      <c r="B78" s="1119">
        <v>18</v>
      </c>
      <c r="C78" s="1122" t="s">
        <v>886</v>
      </c>
      <c r="D78" s="563" t="s">
        <v>862</v>
      </c>
      <c r="E78" s="563" t="s">
        <v>862</v>
      </c>
      <c r="F78" s="576">
        <v>4000</v>
      </c>
      <c r="G78" s="583">
        <v>0</v>
      </c>
      <c r="H78" s="90" t="s">
        <v>83</v>
      </c>
      <c r="I78" s="584">
        <v>4000</v>
      </c>
      <c r="J78" s="589">
        <v>4000</v>
      </c>
      <c r="K78" s="403"/>
      <c r="L78" s="369"/>
      <c r="M78" s="404"/>
    </row>
    <row r="79" spans="2:13" ht="24.75" customHeight="1">
      <c r="B79" s="1120"/>
      <c r="C79" s="1123"/>
      <c r="D79" s="564"/>
      <c r="E79" s="564"/>
      <c r="F79" s="587"/>
      <c r="G79" s="587"/>
      <c r="H79" s="91" t="s">
        <v>84</v>
      </c>
      <c r="I79" s="597"/>
      <c r="J79" s="598"/>
      <c r="K79" s="405"/>
      <c r="L79" s="370"/>
      <c r="M79" s="406"/>
    </row>
    <row r="80" spans="2:13" ht="24.75" customHeight="1">
      <c r="B80" s="1120"/>
      <c r="C80" s="1123"/>
      <c r="D80" s="564"/>
      <c r="E80" s="564"/>
      <c r="F80" s="587"/>
      <c r="G80" s="587"/>
      <c r="H80" s="91" t="s">
        <v>204</v>
      </c>
      <c r="I80" s="597"/>
      <c r="J80" s="598"/>
      <c r="K80" s="405"/>
      <c r="L80" s="370"/>
      <c r="M80" s="406"/>
    </row>
    <row r="81" spans="2:13" ht="24.75" customHeight="1" thickBot="1">
      <c r="B81" s="1121"/>
      <c r="C81" s="1124"/>
      <c r="D81" s="566"/>
      <c r="E81" s="566"/>
      <c r="F81" s="595"/>
      <c r="G81" s="596"/>
      <c r="H81" s="334" t="s">
        <v>23</v>
      </c>
      <c r="I81" s="599"/>
      <c r="J81" s="600"/>
      <c r="K81" s="416"/>
      <c r="L81" s="371"/>
      <c r="M81" s="411"/>
    </row>
    <row r="82" spans="2:13" ht="24.75" customHeight="1">
      <c r="B82" s="1119">
        <v>19</v>
      </c>
      <c r="C82" s="1122" t="s">
        <v>887</v>
      </c>
      <c r="D82" s="563" t="s">
        <v>862</v>
      </c>
      <c r="E82" s="563" t="s">
        <v>892</v>
      </c>
      <c r="F82" s="576">
        <v>6500</v>
      </c>
      <c r="G82" s="583">
        <v>0</v>
      </c>
      <c r="H82" s="90" t="s">
        <v>83</v>
      </c>
      <c r="I82" s="584">
        <v>3500</v>
      </c>
      <c r="J82" s="589">
        <v>3500</v>
      </c>
      <c r="K82" s="403"/>
      <c r="L82" s="369"/>
      <c r="M82" s="404"/>
    </row>
    <row r="83" spans="2:13" ht="24.75" customHeight="1">
      <c r="B83" s="1120"/>
      <c r="C83" s="1123"/>
      <c r="D83" s="564"/>
      <c r="E83" s="564"/>
      <c r="F83" s="587"/>
      <c r="G83" s="587"/>
      <c r="H83" s="91" t="s">
        <v>84</v>
      </c>
      <c r="I83" s="597"/>
      <c r="J83" s="598"/>
      <c r="K83" s="405"/>
      <c r="L83" s="370"/>
      <c r="M83" s="406"/>
    </row>
    <row r="84" spans="2:13" ht="24.75" customHeight="1">
      <c r="B84" s="1120"/>
      <c r="C84" s="1123"/>
      <c r="D84" s="564"/>
      <c r="E84" s="564"/>
      <c r="F84" s="587"/>
      <c r="G84" s="587"/>
      <c r="H84" s="91" t="s">
        <v>204</v>
      </c>
      <c r="I84" s="597"/>
      <c r="J84" s="598"/>
      <c r="K84" s="405"/>
      <c r="L84" s="370"/>
      <c r="M84" s="406"/>
    </row>
    <row r="85" spans="2:13" ht="24.75" customHeight="1" thickBot="1">
      <c r="B85" s="1121"/>
      <c r="C85" s="1124"/>
      <c r="D85" s="566"/>
      <c r="E85" s="566"/>
      <c r="F85" s="595"/>
      <c r="G85" s="596"/>
      <c r="H85" s="334" t="s">
        <v>23</v>
      </c>
      <c r="I85" s="599"/>
      <c r="J85" s="600"/>
      <c r="K85" s="416"/>
      <c r="L85" s="371"/>
      <c r="M85" s="411"/>
    </row>
    <row r="86" spans="2:13" ht="24.75" customHeight="1">
      <c r="B86" s="1119">
        <v>20</v>
      </c>
      <c r="C86" s="1122" t="s">
        <v>888</v>
      </c>
      <c r="D86" s="563" t="s">
        <v>868</v>
      </c>
      <c r="E86" s="563" t="s">
        <v>892</v>
      </c>
      <c r="F86" s="576">
        <v>11612</v>
      </c>
      <c r="G86" s="583">
        <v>1812</v>
      </c>
      <c r="H86" s="90" t="s">
        <v>83</v>
      </c>
      <c r="I86" s="584">
        <v>4900</v>
      </c>
      <c r="J86" s="589">
        <v>4900</v>
      </c>
      <c r="K86" s="403"/>
      <c r="L86" s="369"/>
      <c r="M86" s="404"/>
    </row>
    <row r="87" spans="2:13" ht="24.75" customHeight="1">
      <c r="B87" s="1120"/>
      <c r="C87" s="1123"/>
      <c r="D87" s="564"/>
      <c r="E87" s="564"/>
      <c r="F87" s="587"/>
      <c r="G87" s="587"/>
      <c r="H87" s="91" t="s">
        <v>84</v>
      </c>
      <c r="I87" s="597"/>
      <c r="J87" s="598"/>
      <c r="K87" s="405"/>
      <c r="L87" s="370"/>
      <c r="M87" s="406"/>
    </row>
    <row r="88" spans="2:13" ht="24.75" customHeight="1">
      <c r="B88" s="1120"/>
      <c r="C88" s="1123"/>
      <c r="D88" s="564"/>
      <c r="E88" s="564"/>
      <c r="F88" s="587"/>
      <c r="G88" s="587"/>
      <c r="H88" s="91" t="s">
        <v>204</v>
      </c>
      <c r="I88" s="597"/>
      <c r="J88" s="598"/>
      <c r="K88" s="405"/>
      <c r="L88" s="370"/>
      <c r="M88" s="406"/>
    </row>
    <row r="89" spans="2:13" ht="24.75" customHeight="1" thickBot="1">
      <c r="B89" s="1121"/>
      <c r="C89" s="1124"/>
      <c r="D89" s="566"/>
      <c r="E89" s="566"/>
      <c r="F89" s="595"/>
      <c r="G89" s="596"/>
      <c r="H89" s="334" t="s">
        <v>23</v>
      </c>
      <c r="I89" s="599"/>
      <c r="J89" s="600"/>
      <c r="K89" s="416"/>
      <c r="L89" s="371"/>
      <c r="M89" s="411"/>
    </row>
    <row r="90" spans="2:13" ht="24.75" customHeight="1">
      <c r="B90" s="1119">
        <v>21</v>
      </c>
      <c r="C90" s="1122" t="s">
        <v>889</v>
      </c>
      <c r="D90" s="563" t="s">
        <v>862</v>
      </c>
      <c r="E90" s="563" t="s">
        <v>862</v>
      </c>
      <c r="F90" s="576">
        <v>1000</v>
      </c>
      <c r="G90" s="583">
        <v>0</v>
      </c>
      <c r="H90" s="90" t="s">
        <v>83</v>
      </c>
      <c r="I90" s="584">
        <v>1000</v>
      </c>
      <c r="J90" s="589">
        <v>100</v>
      </c>
      <c r="K90" s="403"/>
      <c r="L90" s="369"/>
      <c r="M90" s="404"/>
    </row>
    <row r="91" spans="2:13" ht="24.75" customHeight="1">
      <c r="B91" s="1120"/>
      <c r="C91" s="1123"/>
      <c r="D91" s="564"/>
      <c r="E91" s="564"/>
      <c r="F91" s="587"/>
      <c r="G91" s="587"/>
      <c r="H91" s="91" t="s">
        <v>84</v>
      </c>
      <c r="I91" s="597"/>
      <c r="J91" s="598"/>
      <c r="K91" s="405"/>
      <c r="L91" s="370"/>
      <c r="M91" s="406"/>
    </row>
    <row r="92" spans="2:13" ht="24.75" customHeight="1">
      <c r="B92" s="1120"/>
      <c r="C92" s="1123"/>
      <c r="D92" s="564"/>
      <c r="E92" s="564"/>
      <c r="F92" s="587"/>
      <c r="G92" s="587"/>
      <c r="H92" s="91" t="s">
        <v>204</v>
      </c>
      <c r="I92" s="597"/>
      <c r="J92" s="598"/>
      <c r="K92" s="405"/>
      <c r="L92" s="370"/>
      <c r="M92" s="406"/>
    </row>
    <row r="93" spans="2:13" ht="24.75" customHeight="1" thickBot="1">
      <c r="B93" s="1121"/>
      <c r="C93" s="1124"/>
      <c r="D93" s="566"/>
      <c r="E93" s="566"/>
      <c r="F93" s="595"/>
      <c r="G93" s="596"/>
      <c r="H93" s="334" t="s">
        <v>23</v>
      </c>
      <c r="I93" s="599"/>
      <c r="J93" s="600"/>
      <c r="K93" s="416"/>
      <c r="L93" s="371"/>
      <c r="M93" s="411"/>
    </row>
    <row r="94" spans="2:13" ht="24.75" customHeight="1">
      <c r="B94" s="1119">
        <v>22</v>
      </c>
      <c r="C94" s="1122" t="s">
        <v>890</v>
      </c>
      <c r="D94" s="563" t="s">
        <v>862</v>
      </c>
      <c r="E94" s="563" t="s">
        <v>862</v>
      </c>
      <c r="F94" s="576">
        <v>400</v>
      </c>
      <c r="G94" s="583">
        <v>0</v>
      </c>
      <c r="H94" s="90" t="s">
        <v>83</v>
      </c>
      <c r="I94" s="584">
        <v>400</v>
      </c>
      <c r="J94" s="589">
        <v>400</v>
      </c>
      <c r="K94" s="403"/>
      <c r="L94" s="369"/>
      <c r="M94" s="404"/>
    </row>
    <row r="95" spans="2:13" ht="24.75" customHeight="1">
      <c r="B95" s="1120"/>
      <c r="C95" s="1123"/>
      <c r="D95" s="564"/>
      <c r="E95" s="564"/>
      <c r="F95" s="587"/>
      <c r="G95" s="587"/>
      <c r="H95" s="91" t="s">
        <v>84</v>
      </c>
      <c r="I95" s="597"/>
      <c r="J95" s="598"/>
      <c r="K95" s="405"/>
      <c r="L95" s="370"/>
      <c r="M95" s="406"/>
    </row>
    <row r="96" spans="2:13" ht="24.75" customHeight="1">
      <c r="B96" s="1120"/>
      <c r="C96" s="1123"/>
      <c r="D96" s="564"/>
      <c r="E96" s="564"/>
      <c r="F96" s="587"/>
      <c r="G96" s="587"/>
      <c r="H96" s="91" t="s">
        <v>204</v>
      </c>
      <c r="I96" s="597"/>
      <c r="J96" s="598"/>
      <c r="K96" s="405"/>
      <c r="L96" s="370"/>
      <c r="M96" s="406"/>
    </row>
    <row r="97" spans="2:13" ht="24.75" customHeight="1" thickBot="1">
      <c r="B97" s="1121"/>
      <c r="C97" s="1124"/>
      <c r="D97" s="566"/>
      <c r="E97" s="566"/>
      <c r="F97" s="595"/>
      <c r="G97" s="596"/>
      <c r="H97" s="334" t="s">
        <v>23</v>
      </c>
      <c r="I97" s="599"/>
      <c r="J97" s="600"/>
      <c r="K97" s="416"/>
      <c r="L97" s="371"/>
      <c r="M97" s="411"/>
    </row>
    <row r="98" spans="2:13" ht="24.75" customHeight="1">
      <c r="B98" s="1119">
        <v>23</v>
      </c>
      <c r="C98" s="1122" t="s">
        <v>950</v>
      </c>
      <c r="D98" s="563" t="s">
        <v>862</v>
      </c>
      <c r="E98" s="563" t="s">
        <v>862</v>
      </c>
      <c r="F98" s="576">
        <v>1900</v>
      </c>
      <c r="G98" s="583">
        <v>0</v>
      </c>
      <c r="H98" s="90" t="s">
        <v>83</v>
      </c>
      <c r="I98" s="584">
        <v>1900</v>
      </c>
      <c r="J98" s="589">
        <v>1900</v>
      </c>
      <c r="K98" s="403"/>
      <c r="L98" s="369"/>
      <c r="M98" s="404"/>
    </row>
    <row r="99" spans="2:13" ht="24.75" customHeight="1">
      <c r="B99" s="1120"/>
      <c r="C99" s="1123"/>
      <c r="D99" s="564"/>
      <c r="E99" s="564"/>
      <c r="F99" s="587"/>
      <c r="G99" s="587"/>
      <c r="H99" s="91" t="s">
        <v>84</v>
      </c>
      <c r="I99" s="597"/>
      <c r="J99" s="598"/>
      <c r="K99" s="405"/>
      <c r="L99" s="370"/>
      <c r="M99" s="406"/>
    </row>
    <row r="100" spans="2:13" ht="24.75" customHeight="1">
      <c r="B100" s="1120"/>
      <c r="C100" s="1123"/>
      <c r="D100" s="564"/>
      <c r="E100" s="564"/>
      <c r="F100" s="587"/>
      <c r="G100" s="587"/>
      <c r="H100" s="91" t="s">
        <v>204</v>
      </c>
      <c r="I100" s="597"/>
      <c r="J100" s="598"/>
      <c r="K100" s="405"/>
      <c r="L100" s="370"/>
      <c r="M100" s="406"/>
    </row>
    <row r="101" spans="2:13" ht="24.75" customHeight="1" thickBot="1">
      <c r="B101" s="1121"/>
      <c r="C101" s="1124"/>
      <c r="D101" s="566"/>
      <c r="E101" s="566"/>
      <c r="F101" s="595"/>
      <c r="G101" s="596"/>
      <c r="H101" s="334" t="s">
        <v>23</v>
      </c>
      <c r="I101" s="599"/>
      <c r="J101" s="600"/>
      <c r="K101" s="416"/>
      <c r="L101" s="371"/>
      <c r="M101" s="411"/>
    </row>
    <row r="102" spans="2:13" ht="24.75" customHeight="1">
      <c r="B102" s="590"/>
      <c r="C102" s="603"/>
      <c r="D102" s="591"/>
      <c r="E102" s="591"/>
      <c r="F102" s="604"/>
      <c r="G102" s="604"/>
      <c r="H102" s="592"/>
      <c r="I102" s="605"/>
      <c r="J102" s="606"/>
      <c r="K102" s="593"/>
      <c r="L102" s="594"/>
      <c r="M102" s="594"/>
    </row>
    <row r="103" spans="2:13" ht="24.75" customHeight="1">
      <c r="B103" s="1125" t="s">
        <v>601</v>
      </c>
      <c r="C103" s="1125"/>
      <c r="D103" s="1125"/>
      <c r="E103" s="1125"/>
      <c r="F103" s="1125"/>
      <c r="G103" s="1125"/>
      <c r="H103" s="1125"/>
      <c r="I103" s="1125"/>
      <c r="J103" s="1125"/>
      <c r="K103" s="1125"/>
      <c r="L103" s="1125"/>
      <c r="M103" s="1125"/>
    </row>
    <row r="104" spans="2:13" ht="24.75" customHeight="1" thickBot="1"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</row>
    <row r="105" spans="2:12" s="37" customFormat="1" ht="90.75" customHeight="1" thickBot="1">
      <c r="B105" s="336" t="s">
        <v>2</v>
      </c>
      <c r="C105" s="337" t="s">
        <v>597</v>
      </c>
      <c r="D105" s="338" t="s">
        <v>753</v>
      </c>
      <c r="E105" s="338" t="s">
        <v>598</v>
      </c>
      <c r="F105" s="338" t="s">
        <v>599</v>
      </c>
      <c r="G105" s="338" t="s">
        <v>203</v>
      </c>
      <c r="H105" s="337" t="s">
        <v>600</v>
      </c>
      <c r="I105" s="338" t="s">
        <v>893</v>
      </c>
      <c r="J105" s="338" t="s">
        <v>894</v>
      </c>
      <c r="K105" s="338" t="s">
        <v>895</v>
      </c>
      <c r="L105" s="338" t="s">
        <v>896</v>
      </c>
    </row>
    <row r="106" spans="2:12" s="37" customFormat="1" ht="50.25" customHeight="1" thickBot="1">
      <c r="B106" s="1108">
        <v>1</v>
      </c>
      <c r="C106" s="1110" t="s">
        <v>865</v>
      </c>
      <c r="D106" s="613" t="s">
        <v>891</v>
      </c>
      <c r="E106" s="618" t="s">
        <v>862</v>
      </c>
      <c r="F106" s="609" t="s">
        <v>862</v>
      </c>
      <c r="G106" s="627">
        <v>4000</v>
      </c>
      <c r="H106" s="627">
        <v>4000</v>
      </c>
      <c r="I106" s="667"/>
      <c r="J106" s="667">
        <v>4000</v>
      </c>
      <c r="K106" s="667"/>
      <c r="L106" s="668"/>
    </row>
    <row r="107" spans="2:12" s="37" customFormat="1" ht="1.5" customHeight="1" hidden="1" thickBot="1">
      <c r="B107" s="1108"/>
      <c r="C107" s="1111"/>
      <c r="D107" s="614"/>
      <c r="E107" s="619"/>
      <c r="F107" s="601"/>
      <c r="G107" s="624"/>
      <c r="H107" s="610"/>
      <c r="I107" s="669"/>
      <c r="J107" s="669"/>
      <c r="K107" s="669"/>
      <c r="L107" s="670"/>
    </row>
    <row r="108" spans="2:12" s="37" customFormat="1" ht="50.25" customHeight="1" hidden="1" thickBot="1">
      <c r="B108" s="1108"/>
      <c r="C108" s="1111"/>
      <c r="D108" s="614"/>
      <c r="E108" s="620"/>
      <c r="F108" s="602"/>
      <c r="G108" s="625"/>
      <c r="H108" s="611"/>
      <c r="I108" s="671"/>
      <c r="J108" s="671"/>
      <c r="K108" s="671"/>
      <c r="L108" s="672"/>
    </row>
    <row r="109" spans="2:12" s="37" customFormat="1" ht="0.75" customHeight="1" hidden="1" thickBot="1">
      <c r="B109" s="1109"/>
      <c r="C109" s="1112"/>
      <c r="D109" s="615"/>
      <c r="E109" s="621"/>
      <c r="F109" s="607"/>
      <c r="G109" s="626"/>
      <c r="H109" s="612"/>
      <c r="I109" s="673"/>
      <c r="J109" s="673"/>
      <c r="K109" s="673"/>
      <c r="L109" s="674"/>
    </row>
    <row r="110" spans="2:12" s="37" customFormat="1" ht="63.75" customHeight="1" thickBot="1">
      <c r="B110" s="1107">
        <v>2</v>
      </c>
      <c r="C110" s="1110" t="s">
        <v>864</v>
      </c>
      <c r="D110" s="616" t="s">
        <v>897</v>
      </c>
      <c r="E110" s="622" t="s">
        <v>862</v>
      </c>
      <c r="F110" s="608" t="s">
        <v>862</v>
      </c>
      <c r="G110" s="623">
        <v>4999</v>
      </c>
      <c r="H110" s="623">
        <v>4999</v>
      </c>
      <c r="I110" s="675">
        <v>4999</v>
      </c>
      <c r="J110" s="675"/>
      <c r="K110" s="675"/>
      <c r="L110" s="676"/>
    </row>
    <row r="111" spans="2:12" s="37" customFormat="1" ht="48" customHeight="1" hidden="1">
      <c r="B111" s="1108"/>
      <c r="C111" s="1111"/>
      <c r="D111" s="614"/>
      <c r="E111" s="619"/>
      <c r="F111" s="601"/>
      <c r="G111" s="624"/>
      <c r="H111" s="610"/>
      <c r="I111" s="669"/>
      <c r="J111" s="669"/>
      <c r="K111" s="669"/>
      <c r="L111" s="670"/>
    </row>
    <row r="112" spans="2:12" s="37" customFormat="1" ht="50.25" customHeight="1" hidden="1">
      <c r="B112" s="1108"/>
      <c r="C112" s="1111"/>
      <c r="D112" s="614"/>
      <c r="E112" s="620"/>
      <c r="F112" s="602"/>
      <c r="G112" s="625"/>
      <c r="H112" s="611"/>
      <c r="I112" s="671"/>
      <c r="J112" s="671"/>
      <c r="K112" s="671"/>
      <c r="L112" s="672"/>
    </row>
    <row r="113" spans="2:12" s="37" customFormat="1" ht="24.75" customHeight="1" hidden="1" thickBot="1">
      <c r="B113" s="1109"/>
      <c r="C113" s="1112"/>
      <c r="D113" s="617"/>
      <c r="E113" s="621"/>
      <c r="F113" s="607"/>
      <c r="G113" s="626"/>
      <c r="H113" s="612"/>
      <c r="I113" s="673"/>
      <c r="J113" s="673"/>
      <c r="K113" s="673"/>
      <c r="L113" s="674"/>
    </row>
    <row r="114" spans="1:12" s="37" customFormat="1" ht="24.75" customHeight="1">
      <c r="A114" s="1073"/>
      <c r="B114" s="1116">
        <v>3</v>
      </c>
      <c r="C114" s="1110" t="s">
        <v>867</v>
      </c>
      <c r="D114" s="1094" t="s">
        <v>891</v>
      </c>
      <c r="E114" s="1113" t="s">
        <v>868</v>
      </c>
      <c r="F114" s="1113" t="s">
        <v>862</v>
      </c>
      <c r="G114" s="1098">
        <v>2000</v>
      </c>
      <c r="H114" s="1098">
        <v>4000</v>
      </c>
      <c r="I114" s="1098"/>
      <c r="J114" s="1098">
        <v>2000</v>
      </c>
      <c r="K114" s="1101"/>
      <c r="L114" s="1104"/>
    </row>
    <row r="115" spans="1:12" ht="19.5" customHeight="1">
      <c r="A115" s="1073"/>
      <c r="B115" s="1117"/>
      <c r="C115" s="1111"/>
      <c r="D115" s="1095"/>
      <c r="E115" s="1114"/>
      <c r="F115" s="1114"/>
      <c r="G115" s="1099"/>
      <c r="H115" s="1099"/>
      <c r="I115" s="1099"/>
      <c r="J115" s="1099"/>
      <c r="K115" s="1102"/>
      <c r="L115" s="1105"/>
    </row>
    <row r="116" spans="1:12" ht="19.5" customHeight="1">
      <c r="A116" s="1073"/>
      <c r="B116" s="1117"/>
      <c r="C116" s="1111"/>
      <c r="D116" s="1095"/>
      <c r="E116" s="1114"/>
      <c r="F116" s="1114"/>
      <c r="G116" s="1099"/>
      <c r="H116" s="1099"/>
      <c r="I116" s="1099"/>
      <c r="J116" s="1099"/>
      <c r="K116" s="1102"/>
      <c r="L116" s="1105"/>
    </row>
    <row r="117" spans="1:12" ht="19.5" customHeight="1" thickBot="1">
      <c r="A117" s="1073"/>
      <c r="B117" s="1118"/>
      <c r="C117" s="1112"/>
      <c r="D117" s="1096"/>
      <c r="E117" s="1115"/>
      <c r="F117" s="1115"/>
      <c r="G117" s="1100"/>
      <c r="H117" s="1100"/>
      <c r="I117" s="1100"/>
      <c r="J117" s="1100"/>
      <c r="K117" s="1103"/>
      <c r="L117" s="1106"/>
    </row>
    <row r="118" spans="1:12" ht="14.25" customHeight="1">
      <c r="A118" s="1073"/>
      <c r="B118" s="1107">
        <v>4</v>
      </c>
      <c r="C118" s="1110" t="s">
        <v>870</v>
      </c>
      <c r="D118" s="1094" t="s">
        <v>891</v>
      </c>
      <c r="E118" s="1092" t="s">
        <v>872</v>
      </c>
      <c r="F118" s="1092" t="s">
        <v>862</v>
      </c>
      <c r="G118" s="1093">
        <v>2000</v>
      </c>
      <c r="H118" s="1093">
        <v>4145</v>
      </c>
      <c r="I118" s="1078"/>
      <c r="J118" s="1078">
        <v>2000</v>
      </c>
      <c r="K118" s="1078"/>
      <c r="L118" s="1079"/>
    </row>
    <row r="119" spans="1:12" ht="14.25" customHeight="1">
      <c r="A119" s="1073"/>
      <c r="B119" s="1108"/>
      <c r="C119" s="1111"/>
      <c r="D119" s="1095"/>
      <c r="E119" s="1092"/>
      <c r="F119" s="1092"/>
      <c r="G119" s="1093"/>
      <c r="H119" s="1093"/>
      <c r="I119" s="1078"/>
      <c r="J119" s="1078"/>
      <c r="K119" s="1078"/>
      <c r="L119" s="1079"/>
    </row>
    <row r="120" spans="1:12" ht="14.25" customHeight="1">
      <c r="A120" s="1073"/>
      <c r="B120" s="1108"/>
      <c r="C120" s="1111"/>
      <c r="D120" s="1095"/>
      <c r="E120" s="1092"/>
      <c r="F120" s="1092"/>
      <c r="G120" s="1093"/>
      <c r="H120" s="1093"/>
      <c r="I120" s="1078"/>
      <c r="J120" s="1078"/>
      <c r="K120" s="1078"/>
      <c r="L120" s="1079"/>
    </row>
    <row r="121" spans="1:12" ht="15" customHeight="1" thickBot="1">
      <c r="A121" s="1073"/>
      <c r="B121" s="1109"/>
      <c r="C121" s="1112"/>
      <c r="D121" s="1096"/>
      <c r="E121" s="1092"/>
      <c r="F121" s="1092"/>
      <c r="G121" s="1093"/>
      <c r="H121" s="1093"/>
      <c r="I121" s="1078"/>
      <c r="J121" s="1078"/>
      <c r="K121" s="1078"/>
      <c r="L121" s="1079"/>
    </row>
    <row r="122" spans="1:12" ht="14.25" customHeight="1">
      <c r="A122" s="1073"/>
      <c r="B122" s="1107">
        <v>5</v>
      </c>
      <c r="C122" s="1110" t="s">
        <v>871</v>
      </c>
      <c r="D122" s="1094" t="s">
        <v>891</v>
      </c>
      <c r="E122" s="1092" t="s">
        <v>872</v>
      </c>
      <c r="F122" s="1092" t="s">
        <v>862</v>
      </c>
      <c r="G122" s="1093">
        <v>2000</v>
      </c>
      <c r="H122" s="1093">
        <v>3191</v>
      </c>
      <c r="I122" s="1078"/>
      <c r="J122" s="1078"/>
      <c r="K122" s="1078">
        <v>2000</v>
      </c>
      <c r="L122" s="1079"/>
    </row>
    <row r="123" spans="1:12" ht="14.25" customHeight="1">
      <c r="A123" s="1073"/>
      <c r="B123" s="1108"/>
      <c r="C123" s="1111"/>
      <c r="D123" s="1095"/>
      <c r="E123" s="1092"/>
      <c r="F123" s="1092"/>
      <c r="G123" s="1093"/>
      <c r="H123" s="1093"/>
      <c r="I123" s="1078"/>
      <c r="J123" s="1078"/>
      <c r="K123" s="1078"/>
      <c r="L123" s="1079"/>
    </row>
    <row r="124" spans="1:12" ht="14.25" customHeight="1">
      <c r="A124" s="1073"/>
      <c r="B124" s="1108"/>
      <c r="C124" s="1111"/>
      <c r="D124" s="1095"/>
      <c r="E124" s="1092"/>
      <c r="F124" s="1092"/>
      <c r="G124" s="1093"/>
      <c r="H124" s="1093"/>
      <c r="I124" s="1078"/>
      <c r="J124" s="1078"/>
      <c r="K124" s="1078"/>
      <c r="L124" s="1079"/>
    </row>
    <row r="125" spans="1:12" ht="15" customHeight="1" thickBot="1">
      <c r="A125" s="1073"/>
      <c r="B125" s="1109"/>
      <c r="C125" s="1112"/>
      <c r="D125" s="1096"/>
      <c r="E125" s="1092"/>
      <c r="F125" s="1092"/>
      <c r="G125" s="1093"/>
      <c r="H125" s="1093"/>
      <c r="I125" s="1078"/>
      <c r="J125" s="1078"/>
      <c r="K125" s="1078"/>
      <c r="L125" s="1079"/>
    </row>
    <row r="126" spans="1:12" ht="14.25" customHeight="1">
      <c r="A126" s="1073"/>
      <c r="B126" s="1107">
        <v>6</v>
      </c>
      <c r="C126" s="1110" t="s">
        <v>873</v>
      </c>
      <c r="D126" s="1094" t="s">
        <v>891</v>
      </c>
      <c r="E126" s="1092" t="s">
        <v>862</v>
      </c>
      <c r="F126" s="1092" t="s">
        <v>862</v>
      </c>
      <c r="G126" s="1093">
        <v>2000</v>
      </c>
      <c r="H126" s="1093">
        <v>2000</v>
      </c>
      <c r="I126" s="1078"/>
      <c r="J126" s="1078">
        <v>2000</v>
      </c>
      <c r="K126" s="1078"/>
      <c r="L126" s="1079"/>
    </row>
    <row r="127" spans="1:12" ht="14.25" customHeight="1">
      <c r="A127" s="1073"/>
      <c r="B127" s="1108"/>
      <c r="C127" s="1111"/>
      <c r="D127" s="1095"/>
      <c r="E127" s="1092"/>
      <c r="F127" s="1092"/>
      <c r="G127" s="1093"/>
      <c r="H127" s="1093"/>
      <c r="I127" s="1078"/>
      <c r="J127" s="1078"/>
      <c r="K127" s="1078"/>
      <c r="L127" s="1079"/>
    </row>
    <row r="128" spans="1:12" ht="14.25" customHeight="1">
      <c r="A128" s="1073"/>
      <c r="B128" s="1108"/>
      <c r="C128" s="1111"/>
      <c r="D128" s="1095"/>
      <c r="E128" s="1092"/>
      <c r="F128" s="1092"/>
      <c r="G128" s="1093"/>
      <c r="H128" s="1093"/>
      <c r="I128" s="1078"/>
      <c r="J128" s="1078"/>
      <c r="K128" s="1078"/>
      <c r="L128" s="1079"/>
    </row>
    <row r="129" spans="1:12" ht="15" customHeight="1" thickBot="1">
      <c r="A129" s="1073"/>
      <c r="B129" s="1109"/>
      <c r="C129" s="1112"/>
      <c r="D129" s="1096"/>
      <c r="E129" s="1092"/>
      <c r="F129" s="1092"/>
      <c r="G129" s="1093"/>
      <c r="H129" s="1093"/>
      <c r="I129" s="1078"/>
      <c r="J129" s="1078"/>
      <c r="K129" s="1078"/>
      <c r="L129" s="1079"/>
    </row>
    <row r="130" spans="1:12" ht="14.25" customHeight="1">
      <c r="A130" s="1073"/>
      <c r="B130" s="1107">
        <v>7</v>
      </c>
      <c r="C130" s="1110" t="s">
        <v>874</v>
      </c>
      <c r="D130" s="1094" t="s">
        <v>891</v>
      </c>
      <c r="E130" s="1092" t="s">
        <v>862</v>
      </c>
      <c r="F130" s="1092" t="s">
        <v>862</v>
      </c>
      <c r="G130" s="1093">
        <v>4000</v>
      </c>
      <c r="H130" s="1093">
        <v>4000</v>
      </c>
      <c r="I130" s="1078"/>
      <c r="J130" s="1078">
        <v>4000</v>
      </c>
      <c r="K130" s="1078"/>
      <c r="L130" s="1079"/>
    </row>
    <row r="131" spans="1:12" ht="14.25" customHeight="1">
      <c r="A131" s="1073"/>
      <c r="B131" s="1108"/>
      <c r="C131" s="1111"/>
      <c r="D131" s="1095"/>
      <c r="E131" s="1092"/>
      <c r="F131" s="1092"/>
      <c r="G131" s="1093"/>
      <c r="H131" s="1093"/>
      <c r="I131" s="1078"/>
      <c r="J131" s="1078"/>
      <c r="K131" s="1078"/>
      <c r="L131" s="1079"/>
    </row>
    <row r="132" spans="1:12" ht="14.25" customHeight="1">
      <c r="A132" s="1073"/>
      <c r="B132" s="1108"/>
      <c r="C132" s="1111"/>
      <c r="D132" s="1095"/>
      <c r="E132" s="1092"/>
      <c r="F132" s="1092"/>
      <c r="G132" s="1093"/>
      <c r="H132" s="1093"/>
      <c r="I132" s="1078"/>
      <c r="J132" s="1078"/>
      <c r="K132" s="1078"/>
      <c r="L132" s="1079"/>
    </row>
    <row r="133" spans="1:12" ht="15" customHeight="1" thickBot="1">
      <c r="A133" s="1073"/>
      <c r="B133" s="1109"/>
      <c r="C133" s="1112"/>
      <c r="D133" s="1096"/>
      <c r="E133" s="1092"/>
      <c r="F133" s="1092"/>
      <c r="G133" s="1093"/>
      <c r="H133" s="1093"/>
      <c r="I133" s="1078"/>
      <c r="J133" s="1078"/>
      <c r="K133" s="1078"/>
      <c r="L133" s="1079"/>
    </row>
    <row r="134" spans="1:12" ht="14.25" customHeight="1">
      <c r="A134" s="1073"/>
      <c r="B134" s="1107">
        <v>8</v>
      </c>
      <c r="C134" s="1110" t="s">
        <v>875</v>
      </c>
      <c r="D134" s="1094" t="s">
        <v>891</v>
      </c>
      <c r="E134" s="1092" t="s">
        <v>862</v>
      </c>
      <c r="F134" s="1092" t="s">
        <v>862</v>
      </c>
      <c r="G134" s="1093">
        <v>300</v>
      </c>
      <c r="H134" s="1093">
        <v>300</v>
      </c>
      <c r="I134" s="1078">
        <v>300</v>
      </c>
      <c r="J134" s="1078"/>
      <c r="K134" s="1078"/>
      <c r="L134" s="1079"/>
    </row>
    <row r="135" spans="1:12" ht="14.25" customHeight="1">
      <c r="A135" s="1073"/>
      <c r="B135" s="1108"/>
      <c r="C135" s="1111"/>
      <c r="D135" s="1095"/>
      <c r="E135" s="1092"/>
      <c r="F135" s="1092"/>
      <c r="G135" s="1093"/>
      <c r="H135" s="1093"/>
      <c r="I135" s="1078"/>
      <c r="J135" s="1078"/>
      <c r="K135" s="1078"/>
      <c r="L135" s="1079"/>
    </row>
    <row r="136" spans="1:12" ht="14.25" customHeight="1">
      <c r="A136" s="1073"/>
      <c r="B136" s="1108"/>
      <c r="C136" s="1111"/>
      <c r="D136" s="1095"/>
      <c r="E136" s="1092"/>
      <c r="F136" s="1092"/>
      <c r="G136" s="1093"/>
      <c r="H136" s="1093"/>
      <c r="I136" s="1078"/>
      <c r="J136" s="1078"/>
      <c r="K136" s="1078"/>
      <c r="L136" s="1079"/>
    </row>
    <row r="137" spans="1:12" ht="15" customHeight="1" thickBot="1">
      <c r="A137" s="1073"/>
      <c r="B137" s="1109"/>
      <c r="C137" s="1112"/>
      <c r="D137" s="1096"/>
      <c r="E137" s="1092"/>
      <c r="F137" s="1092"/>
      <c r="G137" s="1093"/>
      <c r="H137" s="1093"/>
      <c r="I137" s="1078"/>
      <c r="J137" s="1078"/>
      <c r="K137" s="1078"/>
      <c r="L137" s="1079"/>
    </row>
    <row r="138" spans="1:12" ht="14.25" customHeight="1">
      <c r="A138" s="1073"/>
      <c r="B138" s="1107">
        <v>9</v>
      </c>
      <c r="C138" s="1110" t="s">
        <v>876</v>
      </c>
      <c r="D138" s="1094" t="s">
        <v>891</v>
      </c>
      <c r="E138" s="1092" t="s">
        <v>868</v>
      </c>
      <c r="F138" s="1092" t="s">
        <v>862</v>
      </c>
      <c r="G138" s="1093">
        <v>499</v>
      </c>
      <c r="H138" s="1093">
        <v>1011</v>
      </c>
      <c r="I138" s="1078">
        <v>100</v>
      </c>
      <c r="J138" s="1078">
        <v>100</v>
      </c>
      <c r="K138" s="1078">
        <v>100</v>
      </c>
      <c r="L138" s="1079">
        <v>199</v>
      </c>
    </row>
    <row r="139" spans="1:12" ht="14.25" customHeight="1">
      <c r="A139" s="1073"/>
      <c r="B139" s="1108"/>
      <c r="C139" s="1111"/>
      <c r="D139" s="1095"/>
      <c r="E139" s="1092"/>
      <c r="F139" s="1092"/>
      <c r="G139" s="1093"/>
      <c r="H139" s="1093"/>
      <c r="I139" s="1078"/>
      <c r="J139" s="1078"/>
      <c r="K139" s="1078"/>
      <c r="L139" s="1079"/>
    </row>
    <row r="140" spans="1:12" ht="14.25" customHeight="1">
      <c r="A140" s="1073"/>
      <c r="B140" s="1108"/>
      <c r="C140" s="1111"/>
      <c r="D140" s="1095"/>
      <c r="E140" s="1092"/>
      <c r="F140" s="1092"/>
      <c r="G140" s="1093"/>
      <c r="H140" s="1093"/>
      <c r="I140" s="1078"/>
      <c r="J140" s="1078"/>
      <c r="K140" s="1078"/>
      <c r="L140" s="1079"/>
    </row>
    <row r="141" spans="1:12" ht="15" customHeight="1" thickBot="1">
      <c r="A141" s="1073"/>
      <c r="B141" s="1109"/>
      <c r="C141" s="1112"/>
      <c r="D141" s="1096"/>
      <c r="E141" s="1092"/>
      <c r="F141" s="1092"/>
      <c r="G141" s="1093"/>
      <c r="H141" s="1093"/>
      <c r="I141" s="1078"/>
      <c r="J141" s="1078"/>
      <c r="K141" s="1078"/>
      <c r="L141" s="1079"/>
    </row>
    <row r="142" spans="1:12" ht="14.25" customHeight="1">
      <c r="A142" s="1073"/>
      <c r="B142" s="1107">
        <v>10</v>
      </c>
      <c r="C142" s="1110" t="s">
        <v>877</v>
      </c>
      <c r="D142" s="1094" t="s">
        <v>891</v>
      </c>
      <c r="E142" s="1092" t="s">
        <v>868</v>
      </c>
      <c r="F142" s="1092" t="s">
        <v>862</v>
      </c>
      <c r="G142" s="1093">
        <v>40</v>
      </c>
      <c r="H142" s="1093">
        <v>275</v>
      </c>
      <c r="I142" s="1078"/>
      <c r="J142" s="1078">
        <v>20</v>
      </c>
      <c r="K142" s="1078"/>
      <c r="L142" s="1079">
        <v>20</v>
      </c>
    </row>
    <row r="143" spans="1:12" ht="14.25" customHeight="1">
      <c r="A143" s="1073"/>
      <c r="B143" s="1108"/>
      <c r="C143" s="1111"/>
      <c r="D143" s="1095"/>
      <c r="E143" s="1092"/>
      <c r="F143" s="1092"/>
      <c r="G143" s="1093"/>
      <c r="H143" s="1093"/>
      <c r="I143" s="1078"/>
      <c r="J143" s="1078"/>
      <c r="K143" s="1078"/>
      <c r="L143" s="1079"/>
    </row>
    <row r="144" spans="1:12" ht="14.25" customHeight="1">
      <c r="A144" s="1073"/>
      <c r="B144" s="1108"/>
      <c r="C144" s="1111"/>
      <c r="D144" s="1095"/>
      <c r="E144" s="1092"/>
      <c r="F144" s="1092"/>
      <c r="G144" s="1093"/>
      <c r="H144" s="1093"/>
      <c r="I144" s="1078"/>
      <c r="J144" s="1078"/>
      <c r="K144" s="1078"/>
      <c r="L144" s="1079"/>
    </row>
    <row r="145" spans="1:12" ht="15" customHeight="1" thickBot="1">
      <c r="A145" s="1073"/>
      <c r="B145" s="1109"/>
      <c r="C145" s="1112"/>
      <c r="D145" s="1096"/>
      <c r="E145" s="1092"/>
      <c r="F145" s="1092"/>
      <c r="G145" s="1093"/>
      <c r="H145" s="1093"/>
      <c r="I145" s="1078"/>
      <c r="J145" s="1078"/>
      <c r="K145" s="1078"/>
      <c r="L145" s="1079"/>
    </row>
    <row r="146" spans="1:12" ht="14.25" customHeight="1">
      <c r="A146" s="1073"/>
      <c r="B146" s="1107">
        <v>11</v>
      </c>
      <c r="C146" s="1110" t="s">
        <v>878</v>
      </c>
      <c r="D146" s="1094" t="s">
        <v>891</v>
      </c>
      <c r="E146" s="1092" t="s">
        <v>868</v>
      </c>
      <c r="F146" s="1092" t="s">
        <v>862</v>
      </c>
      <c r="G146" s="1093">
        <v>499</v>
      </c>
      <c r="H146" s="1093">
        <v>846</v>
      </c>
      <c r="I146" s="1078"/>
      <c r="J146" s="1078">
        <v>499</v>
      </c>
      <c r="K146" s="1078"/>
      <c r="L146" s="1079"/>
    </row>
    <row r="147" spans="1:12" ht="14.25" customHeight="1">
      <c r="A147" s="1073"/>
      <c r="B147" s="1108"/>
      <c r="C147" s="1111"/>
      <c r="D147" s="1095"/>
      <c r="E147" s="1092"/>
      <c r="F147" s="1092"/>
      <c r="G147" s="1093"/>
      <c r="H147" s="1093"/>
      <c r="I147" s="1078"/>
      <c r="J147" s="1078"/>
      <c r="K147" s="1078"/>
      <c r="L147" s="1079"/>
    </row>
    <row r="148" spans="1:12" ht="14.25" customHeight="1">
      <c r="A148" s="1073"/>
      <c r="B148" s="1108"/>
      <c r="C148" s="1111"/>
      <c r="D148" s="1095"/>
      <c r="E148" s="1092"/>
      <c r="F148" s="1092"/>
      <c r="G148" s="1093"/>
      <c r="H148" s="1093"/>
      <c r="I148" s="1078"/>
      <c r="J148" s="1078"/>
      <c r="K148" s="1078"/>
      <c r="L148" s="1079"/>
    </row>
    <row r="149" spans="1:12" ht="15" customHeight="1" thickBot="1">
      <c r="A149" s="1073"/>
      <c r="B149" s="1109"/>
      <c r="C149" s="1112"/>
      <c r="D149" s="1096"/>
      <c r="E149" s="1092"/>
      <c r="F149" s="1092"/>
      <c r="G149" s="1093"/>
      <c r="H149" s="1093"/>
      <c r="I149" s="1078"/>
      <c r="J149" s="1078"/>
      <c r="K149" s="1078"/>
      <c r="L149" s="1079"/>
    </row>
    <row r="150" spans="1:12" ht="14.25" customHeight="1">
      <c r="A150" s="1073"/>
      <c r="B150" s="1107">
        <v>12</v>
      </c>
      <c r="C150" s="1110" t="s">
        <v>879</v>
      </c>
      <c r="D150" s="1094" t="s">
        <v>891</v>
      </c>
      <c r="E150" s="1092" t="s">
        <v>883</v>
      </c>
      <c r="F150" s="1092" t="s">
        <v>862</v>
      </c>
      <c r="G150" s="1093">
        <v>499</v>
      </c>
      <c r="H150" s="1093">
        <v>600</v>
      </c>
      <c r="I150" s="1078">
        <v>100</v>
      </c>
      <c r="J150" s="1078">
        <v>100</v>
      </c>
      <c r="K150" s="1078">
        <v>100</v>
      </c>
      <c r="L150" s="1079">
        <v>199</v>
      </c>
    </row>
    <row r="151" spans="1:12" ht="14.25" customHeight="1">
      <c r="A151" s="1073"/>
      <c r="B151" s="1108"/>
      <c r="C151" s="1111"/>
      <c r="D151" s="1095"/>
      <c r="E151" s="1092"/>
      <c r="F151" s="1092"/>
      <c r="G151" s="1093"/>
      <c r="H151" s="1093"/>
      <c r="I151" s="1078"/>
      <c r="J151" s="1078"/>
      <c r="K151" s="1078"/>
      <c r="L151" s="1079"/>
    </row>
    <row r="152" spans="1:12" ht="14.25" customHeight="1">
      <c r="A152" s="1073"/>
      <c r="B152" s="1108"/>
      <c r="C152" s="1111"/>
      <c r="D152" s="1095"/>
      <c r="E152" s="1092"/>
      <c r="F152" s="1092"/>
      <c r="G152" s="1093"/>
      <c r="H152" s="1093"/>
      <c r="I152" s="1078"/>
      <c r="J152" s="1078"/>
      <c r="K152" s="1078"/>
      <c r="L152" s="1079"/>
    </row>
    <row r="153" spans="1:12" ht="15" customHeight="1" thickBot="1">
      <c r="A153" s="1073"/>
      <c r="B153" s="1109"/>
      <c r="C153" s="1112"/>
      <c r="D153" s="1096"/>
      <c r="E153" s="1092"/>
      <c r="F153" s="1092"/>
      <c r="G153" s="1093"/>
      <c r="H153" s="1093"/>
      <c r="I153" s="1078"/>
      <c r="J153" s="1078"/>
      <c r="K153" s="1078"/>
      <c r="L153" s="1079"/>
    </row>
    <row r="154" spans="1:12" ht="14.25" customHeight="1">
      <c r="A154" s="1073"/>
      <c r="B154" s="1107">
        <v>13</v>
      </c>
      <c r="C154" s="1110" t="s">
        <v>880</v>
      </c>
      <c r="D154" s="1094" t="s">
        <v>891</v>
      </c>
      <c r="E154" s="1092" t="s">
        <v>883</v>
      </c>
      <c r="F154" s="1092" t="s">
        <v>862</v>
      </c>
      <c r="G154" s="1093">
        <v>490</v>
      </c>
      <c r="H154" s="1093">
        <v>896</v>
      </c>
      <c r="I154" s="1078"/>
      <c r="J154" s="1078">
        <v>490</v>
      </c>
      <c r="K154" s="1078"/>
      <c r="L154" s="1079"/>
    </row>
    <row r="155" spans="1:12" ht="14.25" customHeight="1">
      <c r="A155" s="1073"/>
      <c r="B155" s="1108"/>
      <c r="C155" s="1111"/>
      <c r="D155" s="1095"/>
      <c r="E155" s="1092"/>
      <c r="F155" s="1092"/>
      <c r="G155" s="1093"/>
      <c r="H155" s="1093"/>
      <c r="I155" s="1078"/>
      <c r="J155" s="1078"/>
      <c r="K155" s="1078"/>
      <c r="L155" s="1079"/>
    </row>
    <row r="156" spans="1:12" ht="14.25" customHeight="1">
      <c r="A156" s="1073"/>
      <c r="B156" s="1108"/>
      <c r="C156" s="1111"/>
      <c r="D156" s="1095"/>
      <c r="E156" s="1092"/>
      <c r="F156" s="1092"/>
      <c r="G156" s="1093"/>
      <c r="H156" s="1093"/>
      <c r="I156" s="1078"/>
      <c r="J156" s="1078"/>
      <c r="K156" s="1078"/>
      <c r="L156" s="1079"/>
    </row>
    <row r="157" spans="1:12" ht="15" customHeight="1" thickBot="1">
      <c r="A157" s="1073"/>
      <c r="B157" s="1109"/>
      <c r="C157" s="1112"/>
      <c r="D157" s="1096"/>
      <c r="E157" s="1092"/>
      <c r="F157" s="1092"/>
      <c r="G157" s="1093"/>
      <c r="H157" s="1093"/>
      <c r="I157" s="1078"/>
      <c r="J157" s="1078"/>
      <c r="K157" s="1078"/>
      <c r="L157" s="1079"/>
    </row>
    <row r="158" spans="1:12" ht="14.25" customHeight="1">
      <c r="A158" s="1073"/>
      <c r="B158" s="1107">
        <v>14</v>
      </c>
      <c r="C158" s="1110" t="s">
        <v>881</v>
      </c>
      <c r="D158" s="1094" t="s">
        <v>891</v>
      </c>
      <c r="E158" s="1092" t="s">
        <v>862</v>
      </c>
      <c r="F158" s="1092" t="s">
        <v>862</v>
      </c>
      <c r="G158" s="1093">
        <v>300</v>
      </c>
      <c r="H158" s="1093">
        <v>300</v>
      </c>
      <c r="I158" s="1078">
        <v>300</v>
      </c>
      <c r="J158" s="1078"/>
      <c r="K158" s="1078"/>
      <c r="L158" s="1079"/>
    </row>
    <row r="159" spans="1:12" ht="14.25" customHeight="1">
      <c r="A159" s="1073"/>
      <c r="B159" s="1108"/>
      <c r="C159" s="1111"/>
      <c r="D159" s="1095"/>
      <c r="E159" s="1092"/>
      <c r="F159" s="1092"/>
      <c r="G159" s="1093"/>
      <c r="H159" s="1093"/>
      <c r="I159" s="1078"/>
      <c r="J159" s="1078"/>
      <c r="K159" s="1078"/>
      <c r="L159" s="1079"/>
    </row>
    <row r="160" spans="1:12" ht="14.25" customHeight="1">
      <c r="A160" s="1073"/>
      <c r="B160" s="1108"/>
      <c r="C160" s="1111"/>
      <c r="D160" s="1095"/>
      <c r="E160" s="1092"/>
      <c r="F160" s="1092"/>
      <c r="G160" s="1093"/>
      <c r="H160" s="1093"/>
      <c r="I160" s="1078"/>
      <c r="J160" s="1078"/>
      <c r="K160" s="1078"/>
      <c r="L160" s="1079"/>
    </row>
    <row r="161" spans="1:12" ht="15" customHeight="1" thickBot="1">
      <c r="A161" s="1073"/>
      <c r="B161" s="1109"/>
      <c r="C161" s="1112"/>
      <c r="D161" s="1096"/>
      <c r="E161" s="1092"/>
      <c r="F161" s="1092"/>
      <c r="G161" s="1093"/>
      <c r="H161" s="1093"/>
      <c r="I161" s="1078"/>
      <c r="J161" s="1078"/>
      <c r="K161" s="1078"/>
      <c r="L161" s="1079"/>
    </row>
    <row r="162" spans="1:12" ht="14.25" customHeight="1">
      <c r="A162" s="1073"/>
      <c r="B162" s="1107">
        <v>15</v>
      </c>
      <c r="C162" s="1110" t="s">
        <v>882</v>
      </c>
      <c r="D162" s="1094" t="s">
        <v>891</v>
      </c>
      <c r="E162" s="1092" t="s">
        <v>862</v>
      </c>
      <c r="F162" s="1092" t="s">
        <v>862</v>
      </c>
      <c r="G162" s="1093">
        <v>100</v>
      </c>
      <c r="H162" s="1093">
        <v>100</v>
      </c>
      <c r="I162" s="1078"/>
      <c r="J162" s="1078"/>
      <c r="K162" s="1078">
        <v>100</v>
      </c>
      <c r="L162" s="1079"/>
    </row>
    <row r="163" spans="1:12" ht="14.25" customHeight="1">
      <c r="A163" s="1073"/>
      <c r="B163" s="1108"/>
      <c r="C163" s="1111"/>
      <c r="D163" s="1095"/>
      <c r="E163" s="1092"/>
      <c r="F163" s="1092"/>
      <c r="G163" s="1093"/>
      <c r="H163" s="1093"/>
      <c r="I163" s="1078"/>
      <c r="J163" s="1078"/>
      <c r="K163" s="1078"/>
      <c r="L163" s="1079"/>
    </row>
    <row r="164" spans="1:12" ht="14.25" customHeight="1">
      <c r="A164" s="1073"/>
      <c r="B164" s="1108"/>
      <c r="C164" s="1111"/>
      <c r="D164" s="1095"/>
      <c r="E164" s="1092"/>
      <c r="F164" s="1092"/>
      <c r="G164" s="1093"/>
      <c r="H164" s="1093"/>
      <c r="I164" s="1078"/>
      <c r="J164" s="1078"/>
      <c r="K164" s="1078"/>
      <c r="L164" s="1079"/>
    </row>
    <row r="165" spans="1:12" ht="15" customHeight="1" thickBot="1">
      <c r="A165" s="1073"/>
      <c r="B165" s="1109"/>
      <c r="C165" s="1112"/>
      <c r="D165" s="1096"/>
      <c r="E165" s="1092"/>
      <c r="F165" s="1092"/>
      <c r="G165" s="1093"/>
      <c r="H165" s="1093"/>
      <c r="I165" s="1078"/>
      <c r="J165" s="1078"/>
      <c r="K165" s="1078"/>
      <c r="L165" s="1079"/>
    </row>
    <row r="166" spans="1:12" ht="14.25" customHeight="1">
      <c r="A166" s="1073"/>
      <c r="B166" s="1107">
        <v>16</v>
      </c>
      <c r="C166" s="1110" t="s">
        <v>884</v>
      </c>
      <c r="D166" s="1094" t="s">
        <v>891</v>
      </c>
      <c r="E166" s="1092" t="s">
        <v>883</v>
      </c>
      <c r="F166" s="1092" t="s">
        <v>862</v>
      </c>
      <c r="G166" s="1093">
        <v>200</v>
      </c>
      <c r="H166" s="1093">
        <v>534</v>
      </c>
      <c r="I166" s="1078"/>
      <c r="J166" s="1078">
        <v>200</v>
      </c>
      <c r="K166" s="1078"/>
      <c r="L166" s="1079"/>
    </row>
    <row r="167" spans="1:12" ht="14.25" customHeight="1">
      <c r="A167" s="1073"/>
      <c r="B167" s="1108"/>
      <c r="C167" s="1111"/>
      <c r="D167" s="1095"/>
      <c r="E167" s="1092"/>
      <c r="F167" s="1092"/>
      <c r="G167" s="1093"/>
      <c r="H167" s="1093"/>
      <c r="I167" s="1078"/>
      <c r="J167" s="1078"/>
      <c r="K167" s="1078"/>
      <c r="L167" s="1079"/>
    </row>
    <row r="168" spans="1:12" ht="14.25" customHeight="1">
      <c r="A168" s="1073"/>
      <c r="B168" s="1108"/>
      <c r="C168" s="1111"/>
      <c r="D168" s="1095"/>
      <c r="E168" s="1092"/>
      <c r="F168" s="1092"/>
      <c r="G168" s="1093"/>
      <c r="H168" s="1093"/>
      <c r="I168" s="1078"/>
      <c r="J168" s="1078"/>
      <c r="K168" s="1078"/>
      <c r="L168" s="1079"/>
    </row>
    <row r="169" spans="1:12" ht="21.75" customHeight="1" thickBot="1">
      <c r="A169" s="1073"/>
      <c r="B169" s="1109"/>
      <c r="C169" s="1112"/>
      <c r="D169" s="1096"/>
      <c r="E169" s="1092"/>
      <c r="F169" s="1092"/>
      <c r="G169" s="1093"/>
      <c r="H169" s="1093"/>
      <c r="I169" s="1078"/>
      <c r="J169" s="1078"/>
      <c r="K169" s="1078"/>
      <c r="L169" s="1079"/>
    </row>
    <row r="170" spans="1:12" ht="18" customHeight="1">
      <c r="A170" s="1073"/>
      <c r="B170" s="1107">
        <v>17</v>
      </c>
      <c r="C170" s="1110" t="s">
        <v>885</v>
      </c>
      <c r="D170" s="1094" t="s">
        <v>891</v>
      </c>
      <c r="E170" s="1092" t="s">
        <v>862</v>
      </c>
      <c r="F170" s="1092" t="s">
        <v>862</v>
      </c>
      <c r="G170" s="1093">
        <v>1198</v>
      </c>
      <c r="H170" s="1093">
        <v>1198</v>
      </c>
      <c r="I170" s="1078"/>
      <c r="J170" s="1078">
        <v>1198</v>
      </c>
      <c r="K170" s="1078"/>
      <c r="L170" s="1079"/>
    </row>
    <row r="171" spans="1:12" ht="14.25" customHeight="1">
      <c r="A171" s="1073"/>
      <c r="B171" s="1108"/>
      <c r="C171" s="1111"/>
      <c r="D171" s="1095"/>
      <c r="E171" s="1092"/>
      <c r="F171" s="1092"/>
      <c r="G171" s="1093"/>
      <c r="H171" s="1093"/>
      <c r="I171" s="1078"/>
      <c r="J171" s="1078"/>
      <c r="K171" s="1078"/>
      <c r="L171" s="1079"/>
    </row>
    <row r="172" spans="1:12" ht="14.25" customHeight="1">
      <c r="A172" s="1073"/>
      <c r="B172" s="1108"/>
      <c r="C172" s="1111"/>
      <c r="D172" s="1095"/>
      <c r="E172" s="1092"/>
      <c r="F172" s="1092"/>
      <c r="G172" s="1093"/>
      <c r="H172" s="1093"/>
      <c r="I172" s="1078"/>
      <c r="J172" s="1078"/>
      <c r="K172" s="1078"/>
      <c r="L172" s="1079"/>
    </row>
    <row r="173" spans="1:12" ht="54" customHeight="1" thickBot="1">
      <c r="A173" s="1073"/>
      <c r="B173" s="1109"/>
      <c r="C173" s="1112"/>
      <c r="D173" s="1096"/>
      <c r="E173" s="1092"/>
      <c r="F173" s="1092"/>
      <c r="G173" s="1093"/>
      <c r="H173" s="1093"/>
      <c r="I173" s="1078"/>
      <c r="J173" s="1078"/>
      <c r="K173" s="1078"/>
      <c r="L173" s="1079"/>
    </row>
    <row r="174" spans="1:12" ht="14.25" customHeight="1">
      <c r="A174" s="1073"/>
      <c r="B174" s="1107">
        <v>18</v>
      </c>
      <c r="C174" s="1110" t="s">
        <v>886</v>
      </c>
      <c r="D174" s="1094" t="s">
        <v>891</v>
      </c>
      <c r="E174" s="1092" t="s">
        <v>862</v>
      </c>
      <c r="F174" s="1092" t="s">
        <v>862</v>
      </c>
      <c r="G174" s="1093">
        <v>4000</v>
      </c>
      <c r="H174" s="1093">
        <v>4000</v>
      </c>
      <c r="I174" s="1078"/>
      <c r="J174" s="1078"/>
      <c r="K174" s="1078">
        <v>4000</v>
      </c>
      <c r="L174" s="1079"/>
    </row>
    <row r="175" spans="1:12" ht="14.25" customHeight="1">
      <c r="A175" s="1073"/>
      <c r="B175" s="1108"/>
      <c r="C175" s="1111"/>
      <c r="D175" s="1095"/>
      <c r="E175" s="1092"/>
      <c r="F175" s="1092"/>
      <c r="G175" s="1093"/>
      <c r="H175" s="1093"/>
      <c r="I175" s="1078"/>
      <c r="J175" s="1078"/>
      <c r="K175" s="1078"/>
      <c r="L175" s="1079"/>
    </row>
    <row r="176" spans="1:12" ht="14.25" customHeight="1">
      <c r="A176" s="1073"/>
      <c r="B176" s="1108"/>
      <c r="C176" s="1111"/>
      <c r="D176" s="1095"/>
      <c r="E176" s="1092"/>
      <c r="F176" s="1092"/>
      <c r="G176" s="1093"/>
      <c r="H176" s="1093"/>
      <c r="I176" s="1078"/>
      <c r="J176" s="1078"/>
      <c r="K176" s="1078"/>
      <c r="L176" s="1079"/>
    </row>
    <row r="177" spans="1:12" ht="15" customHeight="1" thickBot="1">
      <c r="A177" s="1073"/>
      <c r="B177" s="1109"/>
      <c r="C177" s="1112"/>
      <c r="D177" s="1096"/>
      <c r="E177" s="1092"/>
      <c r="F177" s="1092"/>
      <c r="G177" s="1093"/>
      <c r="H177" s="1093"/>
      <c r="I177" s="1078"/>
      <c r="J177" s="1078"/>
      <c r="K177" s="1078"/>
      <c r="L177" s="1079"/>
    </row>
    <row r="178" spans="1:12" ht="14.25" customHeight="1">
      <c r="A178" s="1073"/>
      <c r="B178" s="1107">
        <v>19</v>
      </c>
      <c r="C178" s="1110" t="s">
        <v>887</v>
      </c>
      <c r="D178" s="1094" t="s">
        <v>891</v>
      </c>
      <c r="E178" s="1092" t="s">
        <v>862</v>
      </c>
      <c r="F178" s="1092" t="s">
        <v>892</v>
      </c>
      <c r="G178" s="1093">
        <v>3500</v>
      </c>
      <c r="H178" s="1093">
        <v>3500</v>
      </c>
      <c r="I178" s="1078"/>
      <c r="J178" s="1078"/>
      <c r="K178" s="1078">
        <v>3500</v>
      </c>
      <c r="L178" s="1079"/>
    </row>
    <row r="179" spans="1:12" ht="14.25" customHeight="1">
      <c r="A179" s="1073"/>
      <c r="B179" s="1108"/>
      <c r="C179" s="1111"/>
      <c r="D179" s="1095"/>
      <c r="E179" s="1092"/>
      <c r="F179" s="1092"/>
      <c r="G179" s="1093"/>
      <c r="H179" s="1093"/>
      <c r="I179" s="1078"/>
      <c r="J179" s="1078"/>
      <c r="K179" s="1078"/>
      <c r="L179" s="1079"/>
    </row>
    <row r="180" spans="1:12" ht="14.25" customHeight="1">
      <c r="A180" s="1073"/>
      <c r="B180" s="1108"/>
      <c r="C180" s="1111"/>
      <c r="D180" s="1095"/>
      <c r="E180" s="1092"/>
      <c r="F180" s="1092"/>
      <c r="G180" s="1093"/>
      <c r="H180" s="1093"/>
      <c r="I180" s="1078"/>
      <c r="J180" s="1078"/>
      <c r="K180" s="1078"/>
      <c r="L180" s="1079"/>
    </row>
    <row r="181" spans="1:12" ht="15" customHeight="1" thickBot="1">
      <c r="A181" s="1073"/>
      <c r="B181" s="1109"/>
      <c r="C181" s="1112"/>
      <c r="D181" s="1096"/>
      <c r="E181" s="1092"/>
      <c r="F181" s="1092"/>
      <c r="G181" s="1093"/>
      <c r="H181" s="1093"/>
      <c r="I181" s="1078"/>
      <c r="J181" s="1078"/>
      <c r="K181" s="1078"/>
      <c r="L181" s="1079"/>
    </row>
    <row r="182" spans="1:12" ht="14.25" customHeight="1">
      <c r="A182" s="1073"/>
      <c r="B182" s="1107">
        <v>20</v>
      </c>
      <c r="C182" s="1110" t="s">
        <v>888</v>
      </c>
      <c r="D182" s="1094" t="s">
        <v>891</v>
      </c>
      <c r="E182" s="1092" t="s">
        <v>868</v>
      </c>
      <c r="F182" s="1092" t="s">
        <v>892</v>
      </c>
      <c r="G182" s="1093">
        <v>4900</v>
      </c>
      <c r="H182" s="1093">
        <v>6712</v>
      </c>
      <c r="I182" s="1078"/>
      <c r="J182" s="1078"/>
      <c r="K182" s="1078">
        <v>4900</v>
      </c>
      <c r="L182" s="1079"/>
    </row>
    <row r="183" spans="1:12" ht="14.25" customHeight="1">
      <c r="A183" s="1073"/>
      <c r="B183" s="1108"/>
      <c r="C183" s="1111"/>
      <c r="D183" s="1095"/>
      <c r="E183" s="1092"/>
      <c r="F183" s="1092"/>
      <c r="G183" s="1093"/>
      <c r="H183" s="1093"/>
      <c r="I183" s="1078"/>
      <c r="J183" s="1078"/>
      <c r="K183" s="1078"/>
      <c r="L183" s="1079"/>
    </row>
    <row r="184" spans="1:12" ht="14.25" customHeight="1">
      <c r="A184" s="1073"/>
      <c r="B184" s="1108"/>
      <c r="C184" s="1111"/>
      <c r="D184" s="1095"/>
      <c r="E184" s="1092"/>
      <c r="F184" s="1092"/>
      <c r="G184" s="1093"/>
      <c r="H184" s="1093"/>
      <c r="I184" s="1078"/>
      <c r="J184" s="1078"/>
      <c r="K184" s="1078"/>
      <c r="L184" s="1079"/>
    </row>
    <row r="185" spans="1:12" ht="15" customHeight="1" thickBot="1">
      <c r="A185" s="1073"/>
      <c r="B185" s="1109"/>
      <c r="C185" s="1112"/>
      <c r="D185" s="1096"/>
      <c r="E185" s="1092"/>
      <c r="F185" s="1092"/>
      <c r="G185" s="1093"/>
      <c r="H185" s="1093"/>
      <c r="I185" s="1078"/>
      <c r="J185" s="1078"/>
      <c r="K185" s="1078"/>
      <c r="L185" s="1079"/>
    </row>
    <row r="186" spans="1:12" ht="14.25" customHeight="1">
      <c r="A186" s="1073"/>
      <c r="B186" s="1107">
        <v>21</v>
      </c>
      <c r="C186" s="1110" t="s">
        <v>889</v>
      </c>
      <c r="D186" s="1094" t="s">
        <v>891</v>
      </c>
      <c r="E186" s="1092" t="s">
        <v>862</v>
      </c>
      <c r="F186" s="1092" t="s">
        <v>862</v>
      </c>
      <c r="G186" s="1093">
        <v>1000</v>
      </c>
      <c r="H186" s="1093">
        <v>1000</v>
      </c>
      <c r="I186" s="1078"/>
      <c r="J186" s="1078">
        <v>1000</v>
      </c>
      <c r="K186" s="1078"/>
      <c r="L186" s="1079"/>
    </row>
    <row r="187" spans="1:12" ht="14.25" customHeight="1">
      <c r="A187" s="1073"/>
      <c r="B187" s="1108"/>
      <c r="C187" s="1111"/>
      <c r="D187" s="1095"/>
      <c r="E187" s="1092"/>
      <c r="F187" s="1092"/>
      <c r="G187" s="1093"/>
      <c r="H187" s="1093"/>
      <c r="I187" s="1078"/>
      <c r="J187" s="1078"/>
      <c r="K187" s="1078"/>
      <c r="L187" s="1079"/>
    </row>
    <row r="188" spans="1:12" ht="14.25" customHeight="1">
      <c r="A188" s="1073"/>
      <c r="B188" s="1108"/>
      <c r="C188" s="1111"/>
      <c r="D188" s="1095"/>
      <c r="E188" s="1092"/>
      <c r="F188" s="1092"/>
      <c r="G188" s="1093"/>
      <c r="H188" s="1093"/>
      <c r="I188" s="1078"/>
      <c r="J188" s="1078"/>
      <c r="K188" s="1078"/>
      <c r="L188" s="1079"/>
    </row>
    <row r="189" spans="1:12" ht="15" customHeight="1" thickBot="1">
      <c r="A189" s="1073"/>
      <c r="B189" s="1109"/>
      <c r="C189" s="1111"/>
      <c r="D189" s="1095"/>
      <c r="E189" s="1092"/>
      <c r="F189" s="1092"/>
      <c r="G189" s="1093"/>
      <c r="H189" s="1093"/>
      <c r="I189" s="1078"/>
      <c r="J189" s="1078"/>
      <c r="K189" s="1078"/>
      <c r="L189" s="1079"/>
    </row>
    <row r="190" spans="1:12" ht="14.25" customHeight="1">
      <c r="A190" s="1073"/>
      <c r="B190" s="1107">
        <v>22</v>
      </c>
      <c r="C190" s="1110" t="s">
        <v>890</v>
      </c>
      <c r="D190" s="1097" t="s">
        <v>891</v>
      </c>
      <c r="E190" s="1092" t="s">
        <v>862</v>
      </c>
      <c r="F190" s="1092" t="s">
        <v>862</v>
      </c>
      <c r="G190" s="1093">
        <v>400</v>
      </c>
      <c r="H190" s="1093">
        <v>400</v>
      </c>
      <c r="I190" s="1078">
        <v>400</v>
      </c>
      <c r="J190" s="1078"/>
      <c r="K190" s="1078"/>
      <c r="L190" s="1079"/>
    </row>
    <row r="191" spans="1:12" ht="14.25" customHeight="1">
      <c r="A191" s="1073"/>
      <c r="B191" s="1108"/>
      <c r="C191" s="1111"/>
      <c r="D191" s="1097"/>
      <c r="E191" s="1092"/>
      <c r="F191" s="1092"/>
      <c r="G191" s="1093"/>
      <c r="H191" s="1093"/>
      <c r="I191" s="1078"/>
      <c r="J191" s="1078"/>
      <c r="K191" s="1078"/>
      <c r="L191" s="1079"/>
    </row>
    <row r="192" spans="1:12" ht="14.25" customHeight="1">
      <c r="A192" s="1073"/>
      <c r="B192" s="1108"/>
      <c r="C192" s="1111"/>
      <c r="D192" s="1097"/>
      <c r="E192" s="1092"/>
      <c r="F192" s="1092"/>
      <c r="G192" s="1093"/>
      <c r="H192" s="1093"/>
      <c r="I192" s="1078"/>
      <c r="J192" s="1078"/>
      <c r="K192" s="1078"/>
      <c r="L192" s="1079"/>
    </row>
    <row r="193" spans="1:12" ht="15" customHeight="1" thickBot="1">
      <c r="A193" s="1073"/>
      <c r="B193" s="1109"/>
      <c r="C193" s="1112"/>
      <c r="D193" s="1097"/>
      <c r="E193" s="1092"/>
      <c r="F193" s="1092"/>
      <c r="G193" s="1093"/>
      <c r="H193" s="1093"/>
      <c r="I193" s="1078"/>
      <c r="J193" s="1078"/>
      <c r="K193" s="1078"/>
      <c r="L193" s="1079"/>
    </row>
    <row r="194" spans="1:12" ht="15" customHeight="1">
      <c r="A194" s="771"/>
      <c r="B194" s="1126">
        <v>23</v>
      </c>
      <c r="C194" s="1129" t="s">
        <v>950</v>
      </c>
      <c r="D194" s="1097" t="s">
        <v>891</v>
      </c>
      <c r="E194" s="1092" t="s">
        <v>862</v>
      </c>
      <c r="F194" s="1092" t="s">
        <v>862</v>
      </c>
      <c r="G194" s="1139">
        <v>1900</v>
      </c>
      <c r="H194" s="1139">
        <v>1900</v>
      </c>
      <c r="I194" s="1139">
        <v>1900</v>
      </c>
      <c r="J194" s="1133"/>
      <c r="K194" s="1133"/>
      <c r="L194" s="1136"/>
    </row>
    <row r="195" spans="1:12" ht="15" customHeight="1">
      <c r="A195" s="771"/>
      <c r="B195" s="1127"/>
      <c r="C195" s="1130"/>
      <c r="D195" s="1097"/>
      <c r="E195" s="1092"/>
      <c r="F195" s="1092"/>
      <c r="G195" s="1074"/>
      <c r="H195" s="1074"/>
      <c r="I195" s="1074"/>
      <c r="J195" s="1134"/>
      <c r="K195" s="1134"/>
      <c r="L195" s="1137"/>
    </row>
    <row r="196" spans="1:12" ht="15" customHeight="1">
      <c r="A196" s="771"/>
      <c r="B196" s="1127"/>
      <c r="C196" s="1130"/>
      <c r="D196" s="1097"/>
      <c r="E196" s="1092"/>
      <c r="F196" s="1092"/>
      <c r="G196" s="1074"/>
      <c r="H196" s="1074"/>
      <c r="I196" s="1074"/>
      <c r="J196" s="1134"/>
      <c r="K196" s="1134"/>
      <c r="L196" s="1137"/>
    </row>
    <row r="197" spans="1:12" ht="15" customHeight="1" thickBot="1">
      <c r="A197" s="771"/>
      <c r="B197" s="1128"/>
      <c r="C197" s="1131"/>
      <c r="D197" s="1132"/>
      <c r="E197" s="1140"/>
      <c r="F197" s="1140"/>
      <c r="G197" s="1075"/>
      <c r="H197" s="1075"/>
      <c r="I197" s="1075"/>
      <c r="J197" s="1135"/>
      <c r="K197" s="1135"/>
      <c r="L197" s="1138"/>
    </row>
    <row r="198" spans="1:12" ht="14.25" customHeight="1">
      <c r="A198" s="1073"/>
      <c r="B198" s="1080"/>
      <c r="C198" s="1083" t="s">
        <v>535</v>
      </c>
      <c r="D198" s="1086"/>
      <c r="E198" s="1088"/>
      <c r="F198" s="1088"/>
      <c r="G198" s="1090">
        <v>40824</v>
      </c>
      <c r="H198" s="1090">
        <v>47507</v>
      </c>
      <c r="I198" s="1074">
        <v>8099</v>
      </c>
      <c r="J198" s="1074">
        <v>17607</v>
      </c>
      <c r="K198" s="1074">
        <v>14700</v>
      </c>
      <c r="L198" s="1076">
        <v>418</v>
      </c>
    </row>
    <row r="199" spans="1:12" ht="14.25" customHeight="1">
      <c r="A199" s="1073"/>
      <c r="B199" s="1081"/>
      <c r="C199" s="1084"/>
      <c r="D199" s="1086"/>
      <c r="E199" s="1088"/>
      <c r="F199" s="1088"/>
      <c r="G199" s="1090"/>
      <c r="H199" s="1090"/>
      <c r="I199" s="1074"/>
      <c r="J199" s="1074"/>
      <c r="K199" s="1074"/>
      <c r="L199" s="1076"/>
    </row>
    <row r="200" spans="1:12" ht="14.25" customHeight="1">
      <c r="A200" s="1073"/>
      <c r="B200" s="1081"/>
      <c r="C200" s="1084"/>
      <c r="D200" s="1086"/>
      <c r="E200" s="1088"/>
      <c r="F200" s="1088"/>
      <c r="G200" s="1090"/>
      <c r="H200" s="1090"/>
      <c r="I200" s="1074"/>
      <c r="J200" s="1074"/>
      <c r="K200" s="1074"/>
      <c r="L200" s="1076"/>
    </row>
    <row r="201" spans="1:12" ht="15" customHeight="1" thickBot="1">
      <c r="A201" s="1073"/>
      <c r="B201" s="1082"/>
      <c r="C201" s="1085"/>
      <c r="D201" s="1087"/>
      <c r="E201" s="1089"/>
      <c r="F201" s="1089"/>
      <c r="G201" s="1091"/>
      <c r="H201" s="1091"/>
      <c r="I201" s="1075"/>
      <c r="J201" s="1075"/>
      <c r="K201" s="1075"/>
      <c r="L201" s="1077"/>
    </row>
  </sheetData>
  <sheetProtection/>
  <mergeCells count="315">
    <mergeCell ref="K194:K197"/>
    <mergeCell ref="L194:L197"/>
    <mergeCell ref="G194:G197"/>
    <mergeCell ref="E194:E197"/>
    <mergeCell ref="F194:F197"/>
    <mergeCell ref="H194:H197"/>
    <mergeCell ref="J194:J197"/>
    <mergeCell ref="I194:I197"/>
    <mergeCell ref="B98:B101"/>
    <mergeCell ref="C98:C101"/>
    <mergeCell ref="B194:B197"/>
    <mergeCell ref="C194:C197"/>
    <mergeCell ref="D194:D197"/>
    <mergeCell ref="B86:B89"/>
    <mergeCell ref="C86:C89"/>
    <mergeCell ref="B90:B93"/>
    <mergeCell ref="C90:C93"/>
    <mergeCell ref="B94:B97"/>
    <mergeCell ref="C94:C97"/>
    <mergeCell ref="B70:B73"/>
    <mergeCell ref="C70:C73"/>
    <mergeCell ref="B74:B77"/>
    <mergeCell ref="C74:C77"/>
    <mergeCell ref="B82:B85"/>
    <mergeCell ref="C82:C85"/>
    <mergeCell ref="B78:B81"/>
    <mergeCell ref="C78:C81"/>
    <mergeCell ref="B58:B61"/>
    <mergeCell ref="C58:C61"/>
    <mergeCell ref="B62:B65"/>
    <mergeCell ref="C62:C65"/>
    <mergeCell ref="B66:B69"/>
    <mergeCell ref="C66:C69"/>
    <mergeCell ref="B46:B49"/>
    <mergeCell ref="C46:C49"/>
    <mergeCell ref="B50:B53"/>
    <mergeCell ref="C50:C53"/>
    <mergeCell ref="B54:B57"/>
    <mergeCell ref="C54:C57"/>
    <mergeCell ref="B18:B21"/>
    <mergeCell ref="B103:M103"/>
    <mergeCell ref="B30:B33"/>
    <mergeCell ref="C30:C33"/>
    <mergeCell ref="B34:B37"/>
    <mergeCell ref="B38:B41"/>
    <mergeCell ref="C34:C37"/>
    <mergeCell ref="C38:C41"/>
    <mergeCell ref="B42:B45"/>
    <mergeCell ref="C42:C45"/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  <mergeCell ref="B106:B109"/>
    <mergeCell ref="C106:C109"/>
    <mergeCell ref="B110:B113"/>
    <mergeCell ref="C110:C113"/>
    <mergeCell ref="B114:B117"/>
    <mergeCell ref="C114:C117"/>
    <mergeCell ref="B118:B121"/>
    <mergeCell ref="C118:C121"/>
    <mergeCell ref="B122:B125"/>
    <mergeCell ref="C122:C125"/>
    <mergeCell ref="B126:B129"/>
    <mergeCell ref="C126:C129"/>
    <mergeCell ref="B130:B133"/>
    <mergeCell ref="C130:C133"/>
    <mergeCell ref="B134:B137"/>
    <mergeCell ref="C134:C137"/>
    <mergeCell ref="B138:B141"/>
    <mergeCell ref="C138:C141"/>
    <mergeCell ref="B142:B145"/>
    <mergeCell ref="C142:C145"/>
    <mergeCell ref="B146:B149"/>
    <mergeCell ref="C146:C149"/>
    <mergeCell ref="B150:B153"/>
    <mergeCell ref="C150:C153"/>
    <mergeCell ref="B154:B157"/>
    <mergeCell ref="C154:C157"/>
    <mergeCell ref="B158:B161"/>
    <mergeCell ref="C158:C161"/>
    <mergeCell ref="B162:B165"/>
    <mergeCell ref="C162:C165"/>
    <mergeCell ref="B166:B169"/>
    <mergeCell ref="C166:C169"/>
    <mergeCell ref="B170:B173"/>
    <mergeCell ref="C170:C173"/>
    <mergeCell ref="B174:B177"/>
    <mergeCell ref="C174:C177"/>
    <mergeCell ref="B178:B181"/>
    <mergeCell ref="C178:C181"/>
    <mergeCell ref="B182:B185"/>
    <mergeCell ref="C182:C185"/>
    <mergeCell ref="B186:B189"/>
    <mergeCell ref="C186:C189"/>
    <mergeCell ref="B190:B193"/>
    <mergeCell ref="C190:C193"/>
    <mergeCell ref="D114:D117"/>
    <mergeCell ref="E114:E117"/>
    <mergeCell ref="F114:F117"/>
    <mergeCell ref="G114:G117"/>
    <mergeCell ref="D118:D121"/>
    <mergeCell ref="E118:E121"/>
    <mergeCell ref="F118:F121"/>
    <mergeCell ref="G118:G121"/>
    <mergeCell ref="H114:H117"/>
    <mergeCell ref="I114:I117"/>
    <mergeCell ref="J114:J117"/>
    <mergeCell ref="K114:K117"/>
    <mergeCell ref="L114:L117"/>
    <mergeCell ref="D126:D129"/>
    <mergeCell ref="K122:K125"/>
    <mergeCell ref="L122:L125"/>
    <mergeCell ref="G126:G129"/>
    <mergeCell ref="H126:H129"/>
    <mergeCell ref="H118:H121"/>
    <mergeCell ref="I118:I121"/>
    <mergeCell ref="J118:J121"/>
    <mergeCell ref="L118:L121"/>
    <mergeCell ref="K118:K121"/>
    <mergeCell ref="D122:D125"/>
    <mergeCell ref="G122:G125"/>
    <mergeCell ref="H122:H125"/>
    <mergeCell ref="I122:I125"/>
    <mergeCell ref="J122:J125"/>
    <mergeCell ref="D130:D133"/>
    <mergeCell ref="D134:D137"/>
    <mergeCell ref="D138:D141"/>
    <mergeCell ref="D142:D145"/>
    <mergeCell ref="D146:D149"/>
    <mergeCell ref="D150:D153"/>
    <mergeCell ref="D154:D157"/>
    <mergeCell ref="D158:D16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E122:E125"/>
    <mergeCell ref="F122:F125"/>
    <mergeCell ref="E126:E129"/>
    <mergeCell ref="F126:F129"/>
    <mergeCell ref="E138:E141"/>
    <mergeCell ref="F138:F141"/>
    <mergeCell ref="I126:I129"/>
    <mergeCell ref="J126:J129"/>
    <mergeCell ref="K126:K129"/>
    <mergeCell ref="L126:L129"/>
    <mergeCell ref="E130:E133"/>
    <mergeCell ref="F130:F133"/>
    <mergeCell ref="G130:G133"/>
    <mergeCell ref="H130:H133"/>
    <mergeCell ref="I130:I133"/>
    <mergeCell ref="J130:J133"/>
    <mergeCell ref="K130:K133"/>
    <mergeCell ref="L130:L133"/>
    <mergeCell ref="E134:E137"/>
    <mergeCell ref="F134:F137"/>
    <mergeCell ref="G134:G137"/>
    <mergeCell ref="H134:H137"/>
    <mergeCell ref="I134:I137"/>
    <mergeCell ref="J134:J137"/>
    <mergeCell ref="K134:K137"/>
    <mergeCell ref="L134:L137"/>
    <mergeCell ref="G138:G141"/>
    <mergeCell ref="H138:H141"/>
    <mergeCell ref="I138:I141"/>
    <mergeCell ref="J138:J141"/>
    <mergeCell ref="K138:K141"/>
    <mergeCell ref="L138:L141"/>
    <mergeCell ref="E142:E145"/>
    <mergeCell ref="F142:F145"/>
    <mergeCell ref="G142:G145"/>
    <mergeCell ref="H142:H145"/>
    <mergeCell ref="I142:I145"/>
    <mergeCell ref="J142:J145"/>
    <mergeCell ref="K142:K145"/>
    <mergeCell ref="L142:L145"/>
    <mergeCell ref="E146:E149"/>
    <mergeCell ref="F146:F149"/>
    <mergeCell ref="G146:G149"/>
    <mergeCell ref="H146:H149"/>
    <mergeCell ref="I146:I149"/>
    <mergeCell ref="J146:J149"/>
    <mergeCell ref="K146:K149"/>
    <mergeCell ref="L146:L149"/>
    <mergeCell ref="E150:E153"/>
    <mergeCell ref="F150:F153"/>
    <mergeCell ref="G150:G153"/>
    <mergeCell ref="H150:H153"/>
    <mergeCell ref="I150:I153"/>
    <mergeCell ref="J150:J153"/>
    <mergeCell ref="K150:K153"/>
    <mergeCell ref="L150:L153"/>
    <mergeCell ref="E154:E157"/>
    <mergeCell ref="F154:F157"/>
    <mergeCell ref="G154:G157"/>
    <mergeCell ref="H154:H157"/>
    <mergeCell ref="I154:I157"/>
    <mergeCell ref="J154:J157"/>
    <mergeCell ref="K154:K157"/>
    <mergeCell ref="L154:L157"/>
    <mergeCell ref="E158:E161"/>
    <mergeCell ref="F158:F161"/>
    <mergeCell ref="G158:G161"/>
    <mergeCell ref="H158:H161"/>
    <mergeCell ref="I158:I161"/>
    <mergeCell ref="J158:J161"/>
    <mergeCell ref="K158:K161"/>
    <mergeCell ref="L158:L161"/>
    <mergeCell ref="E162:E165"/>
    <mergeCell ref="F162:F165"/>
    <mergeCell ref="G162:G165"/>
    <mergeCell ref="H162:H165"/>
    <mergeCell ref="I162:I165"/>
    <mergeCell ref="J162:J165"/>
    <mergeCell ref="K162:K165"/>
    <mergeCell ref="L162:L165"/>
    <mergeCell ref="E166:E169"/>
    <mergeCell ref="F166:F169"/>
    <mergeCell ref="G166:G169"/>
    <mergeCell ref="H166:H169"/>
    <mergeCell ref="I166:I169"/>
    <mergeCell ref="J166:J169"/>
    <mergeCell ref="K166:K169"/>
    <mergeCell ref="L166:L169"/>
    <mergeCell ref="E170:E173"/>
    <mergeCell ref="F170:F173"/>
    <mergeCell ref="G170:G173"/>
    <mergeCell ref="H170:H173"/>
    <mergeCell ref="I170:I173"/>
    <mergeCell ref="J170:J173"/>
    <mergeCell ref="K170:K173"/>
    <mergeCell ref="L170:L173"/>
    <mergeCell ref="E174:E177"/>
    <mergeCell ref="F174:F177"/>
    <mergeCell ref="G174:G177"/>
    <mergeCell ref="H174:H177"/>
    <mergeCell ref="I174:I177"/>
    <mergeCell ref="J174:J177"/>
    <mergeCell ref="K174:K177"/>
    <mergeCell ref="L174:L177"/>
    <mergeCell ref="E178:E181"/>
    <mergeCell ref="F178:F181"/>
    <mergeCell ref="G178:G181"/>
    <mergeCell ref="H178:H181"/>
    <mergeCell ref="I178:I181"/>
    <mergeCell ref="J178:J181"/>
    <mergeCell ref="K178:K181"/>
    <mergeCell ref="L178:L181"/>
    <mergeCell ref="E182:E185"/>
    <mergeCell ref="F182:F185"/>
    <mergeCell ref="G182:G185"/>
    <mergeCell ref="H182:H185"/>
    <mergeCell ref="I182:I185"/>
    <mergeCell ref="J182:J185"/>
    <mergeCell ref="K182:K185"/>
    <mergeCell ref="L182:L185"/>
    <mergeCell ref="E186:E189"/>
    <mergeCell ref="F186:F189"/>
    <mergeCell ref="G186:G189"/>
    <mergeCell ref="H186:H189"/>
    <mergeCell ref="I186:I189"/>
    <mergeCell ref="J186:J189"/>
    <mergeCell ref="K186:K189"/>
    <mergeCell ref="L186:L189"/>
    <mergeCell ref="E190:E193"/>
    <mergeCell ref="F190:F193"/>
    <mergeCell ref="G190:G193"/>
    <mergeCell ref="H190:H193"/>
    <mergeCell ref="I190:I193"/>
    <mergeCell ref="J190:J193"/>
    <mergeCell ref="K190:K193"/>
    <mergeCell ref="L190:L193"/>
    <mergeCell ref="B198:B201"/>
    <mergeCell ref="C198:C201"/>
    <mergeCell ref="D198:D201"/>
    <mergeCell ref="E198:E201"/>
    <mergeCell ref="F198:F201"/>
    <mergeCell ref="G198:G201"/>
    <mergeCell ref="H198:H201"/>
    <mergeCell ref="I198:I201"/>
    <mergeCell ref="J198:J201"/>
    <mergeCell ref="K198:K201"/>
    <mergeCell ref="L198:L201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90:A193"/>
    <mergeCell ref="A198:A201"/>
    <mergeCell ref="A166:A169"/>
    <mergeCell ref="A170:A173"/>
    <mergeCell ref="A174:A177"/>
    <mergeCell ref="A178:A181"/>
    <mergeCell ref="A182:A185"/>
    <mergeCell ref="A186:A189"/>
  </mergeCells>
  <conditionalFormatting sqref="K10:K13">
    <cfRule type="expression" priority="131" dxfId="0" stopIfTrue="1">
      <formula>$J$2&gt;0</formula>
    </cfRule>
  </conditionalFormatting>
  <conditionalFormatting sqref="L10:L13">
    <cfRule type="expression" priority="132" dxfId="0" stopIfTrue="1">
      <formula>$K$2&gt;0</formula>
    </cfRule>
  </conditionalFormatting>
  <conditionalFormatting sqref="L10:M13">
    <cfRule type="expression" priority="133" dxfId="0" stopIfTrue="1">
      <formula>$L$2&gt;0</formula>
    </cfRule>
  </conditionalFormatting>
  <conditionalFormatting sqref="M10:M13">
    <cfRule type="expression" priority="134" dxfId="0" stopIfTrue="1">
      <formula>$M$2&gt;0</formula>
    </cfRule>
  </conditionalFormatting>
  <conditionalFormatting sqref="K10:K13">
    <cfRule type="expression" priority="135" dxfId="0" stopIfTrue="1">
      <formula>#REF!&gt;0</formula>
    </cfRule>
  </conditionalFormatting>
  <conditionalFormatting sqref="K14:K17">
    <cfRule type="expression" priority="116" dxfId="0" stopIfTrue="1">
      <formula>$J$2&gt;0</formula>
    </cfRule>
  </conditionalFormatting>
  <conditionalFormatting sqref="L14:L17">
    <cfRule type="expression" priority="117" dxfId="0" stopIfTrue="1">
      <formula>$K$2&gt;0</formula>
    </cfRule>
  </conditionalFormatting>
  <conditionalFormatting sqref="L14:M17">
    <cfRule type="expression" priority="118" dxfId="0" stopIfTrue="1">
      <formula>$L$2&gt;0</formula>
    </cfRule>
  </conditionalFormatting>
  <conditionalFormatting sqref="M14:M17">
    <cfRule type="expression" priority="119" dxfId="0" stopIfTrue="1">
      <formula>$M$2&gt;0</formula>
    </cfRule>
  </conditionalFormatting>
  <conditionalFormatting sqref="K14:K17">
    <cfRule type="expression" priority="120" dxfId="0" stopIfTrue="1">
      <formula>#REF!&gt;0</formula>
    </cfRule>
  </conditionalFormatting>
  <conditionalFormatting sqref="K18:K21">
    <cfRule type="expression" priority="111" dxfId="0" stopIfTrue="1">
      <formula>$J$2&gt;0</formula>
    </cfRule>
  </conditionalFormatting>
  <conditionalFormatting sqref="L18:L21">
    <cfRule type="expression" priority="112" dxfId="0" stopIfTrue="1">
      <formula>$K$2&gt;0</formula>
    </cfRule>
  </conditionalFormatting>
  <conditionalFormatting sqref="L18:M21">
    <cfRule type="expression" priority="113" dxfId="0" stopIfTrue="1">
      <formula>$L$2&gt;0</formula>
    </cfRule>
  </conditionalFormatting>
  <conditionalFormatting sqref="M18:M21">
    <cfRule type="expression" priority="114" dxfId="0" stopIfTrue="1">
      <formula>$M$2&gt;0</formula>
    </cfRule>
  </conditionalFormatting>
  <conditionalFormatting sqref="K18:K21">
    <cfRule type="expression" priority="115" dxfId="0" stopIfTrue="1">
      <formula>#REF!&gt;0</formula>
    </cfRule>
  </conditionalFormatting>
  <conditionalFormatting sqref="K22:K25">
    <cfRule type="expression" priority="106" dxfId="0" stopIfTrue="1">
      <formula>$J$2&gt;0</formula>
    </cfRule>
  </conditionalFormatting>
  <conditionalFormatting sqref="L22:L25">
    <cfRule type="expression" priority="107" dxfId="0" stopIfTrue="1">
      <formula>$K$2&gt;0</formula>
    </cfRule>
  </conditionalFormatting>
  <conditionalFormatting sqref="L22:M25">
    <cfRule type="expression" priority="108" dxfId="0" stopIfTrue="1">
      <formula>$L$2&gt;0</formula>
    </cfRule>
  </conditionalFormatting>
  <conditionalFormatting sqref="M22:M25">
    <cfRule type="expression" priority="109" dxfId="0" stopIfTrue="1">
      <formula>$M$2&gt;0</formula>
    </cfRule>
  </conditionalFormatting>
  <conditionalFormatting sqref="K22:K25">
    <cfRule type="expression" priority="110" dxfId="0" stopIfTrue="1">
      <formula>#REF!&gt;0</formula>
    </cfRule>
  </conditionalFormatting>
  <conditionalFormatting sqref="K26:K29">
    <cfRule type="expression" priority="101" dxfId="0" stopIfTrue="1">
      <formula>$J$2&gt;0</formula>
    </cfRule>
  </conditionalFormatting>
  <conditionalFormatting sqref="L26:L29">
    <cfRule type="expression" priority="102" dxfId="0" stopIfTrue="1">
      <formula>$K$2&gt;0</formula>
    </cfRule>
  </conditionalFormatting>
  <conditionalFormatting sqref="L26:M29">
    <cfRule type="expression" priority="103" dxfId="0" stopIfTrue="1">
      <formula>$L$2&gt;0</formula>
    </cfRule>
  </conditionalFormatting>
  <conditionalFormatting sqref="M26:M29">
    <cfRule type="expression" priority="104" dxfId="0" stopIfTrue="1">
      <formula>$M$2&gt;0</formula>
    </cfRule>
  </conditionalFormatting>
  <conditionalFormatting sqref="K26:K29">
    <cfRule type="expression" priority="105" dxfId="0" stopIfTrue="1">
      <formula>#REF!&gt;0</formula>
    </cfRule>
  </conditionalFormatting>
  <conditionalFormatting sqref="K30:K33">
    <cfRule type="expression" priority="96" dxfId="0" stopIfTrue="1">
      <formula>$J$2&gt;0</formula>
    </cfRule>
  </conditionalFormatting>
  <conditionalFormatting sqref="L30:L33">
    <cfRule type="expression" priority="97" dxfId="0" stopIfTrue="1">
      <formula>$K$2&gt;0</formula>
    </cfRule>
  </conditionalFormatting>
  <conditionalFormatting sqref="L30:M33">
    <cfRule type="expression" priority="98" dxfId="0" stopIfTrue="1">
      <formula>$L$2&gt;0</formula>
    </cfRule>
  </conditionalFormatting>
  <conditionalFormatting sqref="M30:M33">
    <cfRule type="expression" priority="99" dxfId="0" stopIfTrue="1">
      <formula>$M$2&gt;0</formula>
    </cfRule>
  </conditionalFormatting>
  <conditionalFormatting sqref="K30:K33">
    <cfRule type="expression" priority="100" dxfId="0" stopIfTrue="1">
      <formula>#REF!&gt;0</formula>
    </cfRule>
  </conditionalFormatting>
  <conditionalFormatting sqref="K34:K37">
    <cfRule type="expression" priority="81" dxfId="0" stopIfTrue="1">
      <formula>$J$2&gt;0</formula>
    </cfRule>
  </conditionalFormatting>
  <conditionalFormatting sqref="L34:L37">
    <cfRule type="expression" priority="82" dxfId="0" stopIfTrue="1">
      <formula>$K$2&gt;0</formula>
    </cfRule>
  </conditionalFormatting>
  <conditionalFormatting sqref="L34:M37">
    <cfRule type="expression" priority="83" dxfId="0" stopIfTrue="1">
      <formula>$L$2&gt;0</formula>
    </cfRule>
  </conditionalFormatting>
  <conditionalFormatting sqref="M34:M37">
    <cfRule type="expression" priority="84" dxfId="0" stopIfTrue="1">
      <formula>$M$2&gt;0</formula>
    </cfRule>
  </conditionalFormatting>
  <conditionalFormatting sqref="K34:K37">
    <cfRule type="expression" priority="85" dxfId="0" stopIfTrue="1">
      <formula>#REF!&gt;0</formula>
    </cfRule>
  </conditionalFormatting>
  <conditionalFormatting sqref="K38:K41">
    <cfRule type="expression" priority="76" dxfId="0" stopIfTrue="1">
      <formula>$J$2&gt;0</formula>
    </cfRule>
  </conditionalFormatting>
  <conditionalFormatting sqref="L38:L41">
    <cfRule type="expression" priority="77" dxfId="0" stopIfTrue="1">
      <formula>$K$2&gt;0</formula>
    </cfRule>
  </conditionalFormatting>
  <conditionalFormatting sqref="L38:M41">
    <cfRule type="expression" priority="78" dxfId="0" stopIfTrue="1">
      <formula>$L$2&gt;0</formula>
    </cfRule>
  </conditionalFormatting>
  <conditionalFormatting sqref="M38:M41">
    <cfRule type="expression" priority="79" dxfId="0" stopIfTrue="1">
      <formula>$M$2&gt;0</formula>
    </cfRule>
  </conditionalFormatting>
  <conditionalFormatting sqref="K38:K41">
    <cfRule type="expression" priority="80" dxfId="0" stopIfTrue="1">
      <formula>#REF!&gt;0</formula>
    </cfRule>
  </conditionalFormatting>
  <conditionalFormatting sqref="K42:K45">
    <cfRule type="expression" priority="71" dxfId="0" stopIfTrue="1">
      <formula>$J$2&gt;0</formula>
    </cfRule>
  </conditionalFormatting>
  <conditionalFormatting sqref="L42:L45">
    <cfRule type="expression" priority="72" dxfId="0" stopIfTrue="1">
      <formula>$K$2&gt;0</formula>
    </cfRule>
  </conditionalFormatting>
  <conditionalFormatting sqref="L42:M45">
    <cfRule type="expression" priority="73" dxfId="0" stopIfTrue="1">
      <formula>$L$2&gt;0</formula>
    </cfRule>
  </conditionalFormatting>
  <conditionalFormatting sqref="M42:M45">
    <cfRule type="expression" priority="74" dxfId="0" stopIfTrue="1">
      <formula>$M$2&gt;0</formula>
    </cfRule>
  </conditionalFormatting>
  <conditionalFormatting sqref="K42:K45">
    <cfRule type="expression" priority="75" dxfId="0" stopIfTrue="1">
      <formula>#REF!&gt;0</formula>
    </cfRule>
  </conditionalFormatting>
  <conditionalFormatting sqref="K46:K49">
    <cfRule type="expression" priority="66" dxfId="0" stopIfTrue="1">
      <formula>$J$2&gt;0</formula>
    </cfRule>
  </conditionalFormatting>
  <conditionalFormatting sqref="L46:L49">
    <cfRule type="expression" priority="67" dxfId="0" stopIfTrue="1">
      <formula>$K$2&gt;0</formula>
    </cfRule>
  </conditionalFormatting>
  <conditionalFormatting sqref="L46:M49">
    <cfRule type="expression" priority="68" dxfId="0" stopIfTrue="1">
      <formula>$L$2&gt;0</formula>
    </cfRule>
  </conditionalFormatting>
  <conditionalFormatting sqref="M46:M49">
    <cfRule type="expression" priority="69" dxfId="0" stopIfTrue="1">
      <formula>$M$2&gt;0</formula>
    </cfRule>
  </conditionalFormatting>
  <conditionalFormatting sqref="K46:K49">
    <cfRule type="expression" priority="70" dxfId="0" stopIfTrue="1">
      <formula>#REF!&gt;0</formula>
    </cfRule>
  </conditionalFormatting>
  <conditionalFormatting sqref="K50:K53">
    <cfRule type="expression" priority="61" dxfId="0" stopIfTrue="1">
      <formula>$J$2&gt;0</formula>
    </cfRule>
  </conditionalFormatting>
  <conditionalFormatting sqref="L50:L53">
    <cfRule type="expression" priority="62" dxfId="0" stopIfTrue="1">
      <formula>$K$2&gt;0</formula>
    </cfRule>
  </conditionalFormatting>
  <conditionalFormatting sqref="L50:M53">
    <cfRule type="expression" priority="63" dxfId="0" stopIfTrue="1">
      <formula>$L$2&gt;0</formula>
    </cfRule>
  </conditionalFormatting>
  <conditionalFormatting sqref="M50:M53">
    <cfRule type="expression" priority="64" dxfId="0" stopIfTrue="1">
      <formula>$M$2&gt;0</formula>
    </cfRule>
  </conditionalFormatting>
  <conditionalFormatting sqref="K50:K53">
    <cfRule type="expression" priority="65" dxfId="0" stopIfTrue="1">
      <formula>#REF!&gt;0</formula>
    </cfRule>
  </conditionalFormatting>
  <conditionalFormatting sqref="K54:K57">
    <cfRule type="expression" priority="56" dxfId="0" stopIfTrue="1">
      <formula>$J$2&gt;0</formula>
    </cfRule>
  </conditionalFormatting>
  <conditionalFormatting sqref="L54:L57">
    <cfRule type="expression" priority="57" dxfId="0" stopIfTrue="1">
      <formula>$K$2&gt;0</formula>
    </cfRule>
  </conditionalFormatting>
  <conditionalFormatting sqref="L54:M57">
    <cfRule type="expression" priority="58" dxfId="0" stopIfTrue="1">
      <formula>$L$2&gt;0</formula>
    </cfRule>
  </conditionalFormatting>
  <conditionalFormatting sqref="M54:M57">
    <cfRule type="expression" priority="59" dxfId="0" stopIfTrue="1">
      <formula>$M$2&gt;0</formula>
    </cfRule>
  </conditionalFormatting>
  <conditionalFormatting sqref="K54:K57">
    <cfRule type="expression" priority="60" dxfId="0" stopIfTrue="1">
      <formula>#REF!&gt;0</formula>
    </cfRule>
  </conditionalFormatting>
  <conditionalFormatting sqref="K58:K61">
    <cfRule type="expression" priority="51" dxfId="0" stopIfTrue="1">
      <formula>$J$2&gt;0</formula>
    </cfRule>
  </conditionalFormatting>
  <conditionalFormatting sqref="L58:L61">
    <cfRule type="expression" priority="52" dxfId="0" stopIfTrue="1">
      <formula>$K$2&gt;0</formula>
    </cfRule>
  </conditionalFormatting>
  <conditionalFormatting sqref="L58:M61">
    <cfRule type="expression" priority="53" dxfId="0" stopIfTrue="1">
      <formula>$L$2&gt;0</formula>
    </cfRule>
  </conditionalFormatting>
  <conditionalFormatting sqref="M58:M61">
    <cfRule type="expression" priority="54" dxfId="0" stopIfTrue="1">
      <formula>$M$2&gt;0</formula>
    </cfRule>
  </conditionalFormatting>
  <conditionalFormatting sqref="K58:K61">
    <cfRule type="expression" priority="55" dxfId="0" stopIfTrue="1">
      <formula>#REF!&gt;0</formula>
    </cfRule>
  </conditionalFormatting>
  <conditionalFormatting sqref="K62:K65">
    <cfRule type="expression" priority="46" dxfId="0" stopIfTrue="1">
      <formula>$J$2&gt;0</formula>
    </cfRule>
  </conditionalFormatting>
  <conditionalFormatting sqref="L62:L65">
    <cfRule type="expression" priority="47" dxfId="0" stopIfTrue="1">
      <formula>$K$2&gt;0</formula>
    </cfRule>
  </conditionalFormatting>
  <conditionalFormatting sqref="L62:M65">
    <cfRule type="expression" priority="48" dxfId="0" stopIfTrue="1">
      <formula>$L$2&gt;0</formula>
    </cfRule>
  </conditionalFormatting>
  <conditionalFormatting sqref="M62:M65">
    <cfRule type="expression" priority="49" dxfId="0" stopIfTrue="1">
      <formula>$M$2&gt;0</formula>
    </cfRule>
  </conditionalFormatting>
  <conditionalFormatting sqref="K62:K65">
    <cfRule type="expression" priority="50" dxfId="0" stopIfTrue="1">
      <formula>#REF!&gt;0</formula>
    </cfRule>
  </conditionalFormatting>
  <conditionalFormatting sqref="K66:K69">
    <cfRule type="expression" priority="41" dxfId="0" stopIfTrue="1">
      <formula>$J$2&gt;0</formula>
    </cfRule>
  </conditionalFormatting>
  <conditionalFormatting sqref="L66:L69">
    <cfRule type="expression" priority="42" dxfId="0" stopIfTrue="1">
      <formula>$K$2&gt;0</formula>
    </cfRule>
  </conditionalFormatting>
  <conditionalFormatting sqref="L66:M69">
    <cfRule type="expression" priority="43" dxfId="0" stopIfTrue="1">
      <formula>$L$2&gt;0</formula>
    </cfRule>
  </conditionalFormatting>
  <conditionalFormatting sqref="M66:M69">
    <cfRule type="expression" priority="44" dxfId="0" stopIfTrue="1">
      <formula>$M$2&gt;0</formula>
    </cfRule>
  </conditionalFormatting>
  <conditionalFormatting sqref="K66:K69">
    <cfRule type="expression" priority="45" dxfId="0" stopIfTrue="1">
      <formula>#REF!&gt;0</formula>
    </cfRule>
  </conditionalFormatting>
  <conditionalFormatting sqref="K70:K73">
    <cfRule type="expression" priority="36" dxfId="0" stopIfTrue="1">
      <formula>$J$2&gt;0</formula>
    </cfRule>
  </conditionalFormatting>
  <conditionalFormatting sqref="L70:L73">
    <cfRule type="expression" priority="37" dxfId="0" stopIfTrue="1">
      <formula>$K$2&gt;0</formula>
    </cfRule>
  </conditionalFormatting>
  <conditionalFormatting sqref="L70:M73">
    <cfRule type="expression" priority="38" dxfId="0" stopIfTrue="1">
      <formula>$L$2&gt;0</formula>
    </cfRule>
  </conditionalFormatting>
  <conditionalFormatting sqref="M70:M73">
    <cfRule type="expression" priority="39" dxfId="0" stopIfTrue="1">
      <formula>$M$2&gt;0</formula>
    </cfRule>
  </conditionalFormatting>
  <conditionalFormatting sqref="K70:K73">
    <cfRule type="expression" priority="40" dxfId="0" stopIfTrue="1">
      <formula>#REF!&gt;0</formula>
    </cfRule>
  </conditionalFormatting>
  <conditionalFormatting sqref="K74:K77">
    <cfRule type="expression" priority="31" dxfId="0" stopIfTrue="1">
      <formula>$J$2&gt;0</formula>
    </cfRule>
  </conditionalFormatting>
  <conditionalFormatting sqref="L74:L77">
    <cfRule type="expression" priority="32" dxfId="0" stopIfTrue="1">
      <formula>$K$2&gt;0</formula>
    </cfRule>
  </conditionalFormatting>
  <conditionalFormatting sqref="L74:M77">
    <cfRule type="expression" priority="33" dxfId="0" stopIfTrue="1">
      <formula>$L$2&gt;0</formula>
    </cfRule>
  </conditionalFormatting>
  <conditionalFormatting sqref="M74:M77">
    <cfRule type="expression" priority="34" dxfId="0" stopIfTrue="1">
      <formula>$M$2&gt;0</formula>
    </cfRule>
  </conditionalFormatting>
  <conditionalFormatting sqref="K74:K77">
    <cfRule type="expression" priority="35" dxfId="0" stopIfTrue="1">
      <formula>#REF!&gt;0</formula>
    </cfRule>
  </conditionalFormatting>
  <conditionalFormatting sqref="K82:K85">
    <cfRule type="expression" priority="26" dxfId="0" stopIfTrue="1">
      <formula>$J$2&gt;0</formula>
    </cfRule>
  </conditionalFormatting>
  <conditionalFormatting sqref="L82:L85">
    <cfRule type="expression" priority="27" dxfId="0" stopIfTrue="1">
      <formula>$K$2&gt;0</formula>
    </cfRule>
  </conditionalFormatting>
  <conditionalFormatting sqref="L82:M85">
    <cfRule type="expression" priority="28" dxfId="0" stopIfTrue="1">
      <formula>$L$2&gt;0</formula>
    </cfRule>
  </conditionalFormatting>
  <conditionalFormatting sqref="M82:M85">
    <cfRule type="expression" priority="29" dxfId="0" stopIfTrue="1">
      <formula>$M$2&gt;0</formula>
    </cfRule>
  </conditionalFormatting>
  <conditionalFormatting sqref="K82:K85">
    <cfRule type="expression" priority="30" dxfId="0" stopIfTrue="1">
      <formula>#REF!&gt;0</formula>
    </cfRule>
  </conditionalFormatting>
  <conditionalFormatting sqref="K86:K89 K102">
    <cfRule type="expression" priority="21" dxfId="0" stopIfTrue="1">
      <formula>$J$2&gt;0</formula>
    </cfRule>
  </conditionalFormatting>
  <conditionalFormatting sqref="L86:L89 L102">
    <cfRule type="expression" priority="22" dxfId="0" stopIfTrue="1">
      <formula>$K$2&gt;0</formula>
    </cfRule>
  </conditionalFormatting>
  <conditionalFormatting sqref="L86:M89 L102:M102">
    <cfRule type="expression" priority="23" dxfId="0" stopIfTrue="1">
      <formula>$L$2&gt;0</formula>
    </cfRule>
  </conditionalFormatting>
  <conditionalFormatting sqref="M86:M89 M102">
    <cfRule type="expression" priority="24" dxfId="0" stopIfTrue="1">
      <formula>$M$2&gt;0</formula>
    </cfRule>
  </conditionalFormatting>
  <conditionalFormatting sqref="K86:K89 K102">
    <cfRule type="expression" priority="25" dxfId="0" stopIfTrue="1">
      <formula>#REF!&gt;0</formula>
    </cfRule>
  </conditionalFormatting>
  <conditionalFormatting sqref="K90:K93">
    <cfRule type="expression" priority="16" dxfId="0" stopIfTrue="1">
      <formula>$J$2&gt;0</formula>
    </cfRule>
  </conditionalFormatting>
  <conditionalFormatting sqref="L90:L93">
    <cfRule type="expression" priority="17" dxfId="0" stopIfTrue="1">
      <formula>$K$2&gt;0</formula>
    </cfRule>
  </conditionalFormatting>
  <conditionalFormatting sqref="L90:M93">
    <cfRule type="expression" priority="18" dxfId="0" stopIfTrue="1">
      <formula>$L$2&gt;0</formula>
    </cfRule>
  </conditionalFormatting>
  <conditionalFormatting sqref="M90:M93">
    <cfRule type="expression" priority="19" dxfId="0" stopIfTrue="1">
      <formula>$M$2&gt;0</formula>
    </cfRule>
  </conditionalFormatting>
  <conditionalFormatting sqref="K90:K93">
    <cfRule type="expression" priority="20" dxfId="0" stopIfTrue="1">
      <formula>#REF!&gt;0</formula>
    </cfRule>
  </conditionalFormatting>
  <conditionalFormatting sqref="K94:K97">
    <cfRule type="expression" priority="11" dxfId="0" stopIfTrue="1">
      <formula>$J$2&gt;0</formula>
    </cfRule>
  </conditionalFormatting>
  <conditionalFormatting sqref="L94:L97">
    <cfRule type="expression" priority="12" dxfId="0" stopIfTrue="1">
      <formula>$K$2&gt;0</formula>
    </cfRule>
  </conditionalFormatting>
  <conditionalFormatting sqref="L94:M97">
    <cfRule type="expression" priority="13" dxfId="0" stopIfTrue="1">
      <formula>$L$2&gt;0</formula>
    </cfRule>
  </conditionalFormatting>
  <conditionalFormatting sqref="M94:M97">
    <cfRule type="expression" priority="14" dxfId="0" stopIfTrue="1">
      <formula>$M$2&gt;0</formula>
    </cfRule>
  </conditionalFormatting>
  <conditionalFormatting sqref="K94:K97">
    <cfRule type="expression" priority="15" dxfId="0" stopIfTrue="1">
      <formula>#REF!&gt;0</formula>
    </cfRule>
  </conditionalFormatting>
  <conditionalFormatting sqref="K78:K81">
    <cfRule type="expression" priority="6" dxfId="0" stopIfTrue="1">
      <formula>$J$2&gt;0</formula>
    </cfRule>
  </conditionalFormatting>
  <conditionalFormatting sqref="L78:L81">
    <cfRule type="expression" priority="7" dxfId="0" stopIfTrue="1">
      <formula>$K$2&gt;0</formula>
    </cfRule>
  </conditionalFormatting>
  <conditionalFormatting sqref="L78:M81">
    <cfRule type="expression" priority="8" dxfId="0" stopIfTrue="1">
      <formula>$L$2&gt;0</formula>
    </cfRule>
  </conditionalFormatting>
  <conditionalFormatting sqref="M78:M81">
    <cfRule type="expression" priority="9" dxfId="0" stopIfTrue="1">
      <formula>$M$2&gt;0</formula>
    </cfRule>
  </conditionalFormatting>
  <conditionalFormatting sqref="K78:K81">
    <cfRule type="expression" priority="10" dxfId="0" stopIfTrue="1">
      <formula>#REF!&gt;0</formula>
    </cfRule>
  </conditionalFormatting>
  <conditionalFormatting sqref="K98:K101">
    <cfRule type="expression" priority="1" dxfId="0" stopIfTrue="1">
      <formula>$J$2&gt;0</formula>
    </cfRule>
  </conditionalFormatting>
  <conditionalFormatting sqref="L98:L101">
    <cfRule type="expression" priority="2" dxfId="0" stopIfTrue="1">
      <formula>$K$2&gt;0</formula>
    </cfRule>
  </conditionalFormatting>
  <conditionalFormatting sqref="L98:M101">
    <cfRule type="expression" priority="3" dxfId="0" stopIfTrue="1">
      <formula>$L$2&gt;0</formula>
    </cfRule>
  </conditionalFormatting>
  <conditionalFormatting sqref="M98:M101">
    <cfRule type="expression" priority="4" dxfId="0" stopIfTrue="1">
      <formula>$M$2&gt;0</formula>
    </cfRule>
  </conditionalFormatting>
  <conditionalFormatting sqref="K98:K101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fitToHeight="0" fitToWidth="1" orientation="landscape" scale="48" r:id="rId1"/>
  <rowBreaks count="3" manualBreakCount="3">
    <brk id="45" max="255" man="1"/>
    <brk id="89" max="255" man="1"/>
    <brk id="145" max="255" man="1"/>
  </rowBreaks>
  <colBreaks count="1" manualBreakCount="1">
    <brk id="2" max="65535" man="1"/>
  </colBreaks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F85"/>
  <sheetViews>
    <sheetView showGridLines="0" zoomScale="55" zoomScaleNormal="55" zoomScalePageLayoutView="0" workbookViewId="0" topLeftCell="A1">
      <selection activeCell="C21" sqref="C2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320" t="s">
        <v>756</v>
      </c>
    </row>
    <row r="3" ht="15.75">
      <c r="B3" s="215"/>
    </row>
    <row r="4" spans="2:6" ht="27" customHeight="1">
      <c r="B4" s="875" t="s">
        <v>785</v>
      </c>
      <c r="C4" s="875"/>
      <c r="D4" s="875"/>
      <c r="E4" s="875"/>
      <c r="F4" s="875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95" t="s">
        <v>523</v>
      </c>
    </row>
    <row r="8" spans="2:6" ht="44.25" customHeight="1">
      <c r="B8" s="876" t="s">
        <v>620</v>
      </c>
      <c r="C8" s="878" t="s">
        <v>99</v>
      </c>
      <c r="D8" s="880" t="s">
        <v>621</v>
      </c>
      <c r="E8" s="882" t="s">
        <v>784</v>
      </c>
      <c r="F8" s="884" t="s">
        <v>786</v>
      </c>
    </row>
    <row r="9" spans="2:6" ht="56.25" customHeight="1" thickBot="1">
      <c r="B9" s="877"/>
      <c r="C9" s="879"/>
      <c r="D9" s="881"/>
      <c r="E9" s="883"/>
      <c r="F9" s="885"/>
    </row>
    <row r="10" spans="2:6" s="217" customFormat="1" ht="34.5" customHeight="1">
      <c r="B10" s="827"/>
      <c r="C10" s="828" t="s">
        <v>230</v>
      </c>
      <c r="D10" s="829"/>
      <c r="E10" s="355"/>
      <c r="F10" s="356"/>
    </row>
    <row r="11" spans="2:6" s="218" customFormat="1" ht="34.5" customHeight="1">
      <c r="B11" s="220" t="s">
        <v>231</v>
      </c>
      <c r="C11" s="221" t="s">
        <v>232</v>
      </c>
      <c r="D11" s="227">
        <v>1001</v>
      </c>
      <c r="E11" s="485">
        <f>E12+E19+E26+E27</f>
        <v>252768</v>
      </c>
      <c r="F11" s="495">
        <f>F12+F19+F26+F27</f>
        <v>234034</v>
      </c>
    </row>
    <row r="12" spans="2:6" s="217" customFormat="1" ht="34.5" customHeight="1">
      <c r="B12" s="220">
        <v>60</v>
      </c>
      <c r="C12" s="221" t="s">
        <v>233</v>
      </c>
      <c r="D12" s="227">
        <v>1002</v>
      </c>
      <c r="E12" s="485">
        <f>E13+E14+E15+E16+E17+E18</f>
        <v>3600</v>
      </c>
      <c r="F12" s="495">
        <f>F13+F14+F15+F16+F17+F18</f>
        <v>3100</v>
      </c>
    </row>
    <row r="13" spans="2:6" s="217" customFormat="1" ht="34.5" customHeight="1">
      <c r="B13" s="220">
        <v>600</v>
      </c>
      <c r="C13" s="221" t="s">
        <v>234</v>
      </c>
      <c r="D13" s="227">
        <v>1003</v>
      </c>
      <c r="E13" s="485"/>
      <c r="F13" s="494"/>
    </row>
    <row r="14" spans="2:6" s="217" customFormat="1" ht="34.5" customHeight="1">
      <c r="B14" s="220">
        <v>601</v>
      </c>
      <c r="C14" s="221" t="s">
        <v>235</v>
      </c>
      <c r="D14" s="227">
        <v>1004</v>
      </c>
      <c r="E14" s="485"/>
      <c r="F14" s="494"/>
    </row>
    <row r="15" spans="2:6" s="217" customFormat="1" ht="34.5" customHeight="1">
      <c r="B15" s="220">
        <v>602</v>
      </c>
      <c r="C15" s="221" t="s">
        <v>236</v>
      </c>
      <c r="D15" s="227">
        <v>1005</v>
      </c>
      <c r="E15" s="485"/>
      <c r="F15" s="494"/>
    </row>
    <row r="16" spans="2:6" s="217" customFormat="1" ht="34.5" customHeight="1">
      <c r="B16" s="220">
        <v>603</v>
      </c>
      <c r="C16" s="221" t="s">
        <v>237</v>
      </c>
      <c r="D16" s="227">
        <v>1006</v>
      </c>
      <c r="E16" s="485"/>
      <c r="F16" s="494"/>
    </row>
    <row r="17" spans="2:6" s="217" customFormat="1" ht="34.5" customHeight="1">
      <c r="B17" s="220">
        <v>604</v>
      </c>
      <c r="C17" s="221" t="s">
        <v>238</v>
      </c>
      <c r="D17" s="227">
        <v>1007</v>
      </c>
      <c r="E17" s="485">
        <v>3600</v>
      </c>
      <c r="F17" s="494">
        <v>3100</v>
      </c>
    </row>
    <row r="18" spans="2:6" s="217" customFormat="1" ht="34.5" customHeight="1">
      <c r="B18" s="220">
        <v>605</v>
      </c>
      <c r="C18" s="221" t="s">
        <v>239</v>
      </c>
      <c r="D18" s="227">
        <v>1008</v>
      </c>
      <c r="E18" s="485"/>
      <c r="F18" s="494"/>
    </row>
    <row r="19" spans="2:6" s="217" customFormat="1" ht="45.75" customHeight="1">
      <c r="B19" s="220">
        <v>61</v>
      </c>
      <c r="C19" s="221" t="s">
        <v>240</v>
      </c>
      <c r="D19" s="227">
        <v>1009</v>
      </c>
      <c r="E19" s="485">
        <f>E20+E21+E22+E23+E24+E25</f>
        <v>248730</v>
      </c>
      <c r="F19" s="495">
        <v>230500</v>
      </c>
    </row>
    <row r="20" spans="2:6" s="217" customFormat="1" ht="45.75" customHeight="1">
      <c r="B20" s="220">
        <v>610</v>
      </c>
      <c r="C20" s="221" t="s">
        <v>241</v>
      </c>
      <c r="D20" s="227">
        <v>1010</v>
      </c>
      <c r="E20" s="485"/>
      <c r="F20" s="494"/>
    </row>
    <row r="21" spans="2:6" s="217" customFormat="1" ht="41.25" customHeight="1">
      <c r="B21" s="220">
        <v>611</v>
      </c>
      <c r="C21" s="221" t="s">
        <v>242</v>
      </c>
      <c r="D21" s="227">
        <v>1011</v>
      </c>
      <c r="E21" s="485"/>
      <c r="F21" s="494"/>
    </row>
    <row r="22" spans="2:6" s="217" customFormat="1" ht="45.75" customHeight="1">
      <c r="B22" s="220">
        <v>612</v>
      </c>
      <c r="C22" s="221" t="s">
        <v>243</v>
      </c>
      <c r="D22" s="227">
        <v>1012</v>
      </c>
      <c r="E22" s="485"/>
      <c r="F22" s="494"/>
    </row>
    <row r="23" spans="2:6" s="217" customFormat="1" ht="45.75" customHeight="1">
      <c r="B23" s="220">
        <v>613</v>
      </c>
      <c r="C23" s="221" t="s">
        <v>244</v>
      </c>
      <c r="D23" s="227">
        <v>1013</v>
      </c>
      <c r="E23" s="485"/>
      <c r="F23" s="494"/>
    </row>
    <row r="24" spans="2:6" s="217" customFormat="1" ht="34.5" customHeight="1">
      <c r="B24" s="220">
        <v>614</v>
      </c>
      <c r="C24" s="221" t="s">
        <v>245</v>
      </c>
      <c r="D24" s="227">
        <v>1014</v>
      </c>
      <c r="E24" s="485">
        <v>248730</v>
      </c>
      <c r="F24" s="494">
        <v>230500</v>
      </c>
    </row>
    <row r="25" spans="2:6" s="217" customFormat="1" ht="34.5" customHeight="1">
      <c r="B25" s="220">
        <v>615</v>
      </c>
      <c r="C25" s="221" t="s">
        <v>246</v>
      </c>
      <c r="D25" s="227">
        <v>1015</v>
      </c>
      <c r="E25" s="485"/>
      <c r="F25" s="494"/>
    </row>
    <row r="26" spans="2:6" s="217" customFormat="1" ht="34.5" customHeight="1">
      <c r="B26" s="220">
        <v>64</v>
      </c>
      <c r="C26" s="221" t="s">
        <v>247</v>
      </c>
      <c r="D26" s="227">
        <v>1016</v>
      </c>
      <c r="E26" s="485">
        <v>438</v>
      </c>
      <c r="F26" s="494">
        <v>434</v>
      </c>
    </row>
    <row r="27" spans="2:6" s="217" customFormat="1" ht="34.5" customHeight="1">
      <c r="B27" s="220">
        <v>65</v>
      </c>
      <c r="C27" s="221" t="s">
        <v>248</v>
      </c>
      <c r="D27" s="227">
        <v>1017</v>
      </c>
      <c r="E27" s="485"/>
      <c r="F27" s="494"/>
    </row>
    <row r="28" spans="2:6" s="217" customFormat="1" ht="34.5" customHeight="1">
      <c r="B28" s="220"/>
      <c r="C28" s="221" t="s">
        <v>249</v>
      </c>
      <c r="D28" s="231"/>
      <c r="E28" s="485"/>
      <c r="F28" s="494"/>
    </row>
    <row r="29" spans="2:6" s="217" customFormat="1" ht="39.75" customHeight="1">
      <c r="B29" s="220" t="s">
        <v>250</v>
      </c>
      <c r="C29" s="221" t="s">
        <v>251</v>
      </c>
      <c r="D29" s="830">
        <v>1018</v>
      </c>
      <c r="E29" s="485">
        <f>E30-E31-E33+E33+E34+E35+E36+E37+E38+E39+E40</f>
        <v>258548</v>
      </c>
      <c r="F29" s="495">
        <f>F30-F31-F33+F33+F34+F35+F36+F37+F38+F39+F40</f>
        <v>237314</v>
      </c>
    </row>
    <row r="30" spans="2:6" s="217" customFormat="1" ht="34.5" customHeight="1">
      <c r="B30" s="220">
        <v>50</v>
      </c>
      <c r="C30" s="221" t="s">
        <v>252</v>
      </c>
      <c r="D30" s="227">
        <v>1019</v>
      </c>
      <c r="E30" s="485">
        <v>1900</v>
      </c>
      <c r="F30" s="494">
        <v>2200</v>
      </c>
    </row>
    <row r="31" spans="2:6" s="217" customFormat="1" ht="34.5" customHeight="1">
      <c r="B31" s="220">
        <v>62</v>
      </c>
      <c r="C31" s="221" t="s">
        <v>253</v>
      </c>
      <c r="D31" s="227">
        <v>1020</v>
      </c>
      <c r="E31" s="485"/>
      <c r="F31" s="494"/>
    </row>
    <row r="32" spans="2:6" s="217" customFormat="1" ht="41.25" customHeight="1">
      <c r="B32" s="220">
        <v>630</v>
      </c>
      <c r="C32" s="221" t="s">
        <v>254</v>
      </c>
      <c r="D32" s="227">
        <v>1021</v>
      </c>
      <c r="E32" s="485"/>
      <c r="F32" s="494"/>
    </row>
    <row r="33" spans="2:6" s="217" customFormat="1" ht="46.5" customHeight="1">
      <c r="B33" s="220">
        <v>631</v>
      </c>
      <c r="C33" s="221" t="s">
        <v>255</v>
      </c>
      <c r="D33" s="227">
        <v>1022</v>
      </c>
      <c r="E33" s="485"/>
      <c r="F33" s="494"/>
    </row>
    <row r="34" spans="2:6" s="217" customFormat="1" ht="34.5" customHeight="1">
      <c r="B34" s="220" t="s">
        <v>126</v>
      </c>
      <c r="C34" s="221" t="s">
        <v>256</v>
      </c>
      <c r="D34" s="227">
        <v>1023</v>
      </c>
      <c r="E34" s="485">
        <v>39494</v>
      </c>
      <c r="F34" s="494">
        <v>25000</v>
      </c>
    </row>
    <row r="35" spans="2:6" s="217" customFormat="1" ht="34.5" customHeight="1">
      <c r="B35" s="220">
        <v>513</v>
      </c>
      <c r="C35" s="221" t="s">
        <v>257</v>
      </c>
      <c r="D35" s="227">
        <v>1024</v>
      </c>
      <c r="E35" s="485">
        <v>23400</v>
      </c>
      <c r="F35" s="494">
        <v>23400</v>
      </c>
    </row>
    <row r="36" spans="2:6" s="217" customFormat="1" ht="34.5" customHeight="1">
      <c r="B36" s="220">
        <v>52</v>
      </c>
      <c r="C36" s="221" t="s">
        <v>258</v>
      </c>
      <c r="D36" s="227">
        <v>1025</v>
      </c>
      <c r="E36" s="485">
        <v>147302</v>
      </c>
      <c r="F36" s="494">
        <v>144110</v>
      </c>
    </row>
    <row r="37" spans="2:6" s="217" customFormat="1" ht="34.5" customHeight="1">
      <c r="B37" s="220">
        <v>53</v>
      </c>
      <c r="C37" s="221" t="s">
        <v>259</v>
      </c>
      <c r="D37" s="227">
        <v>1026</v>
      </c>
      <c r="E37" s="485">
        <v>9648</v>
      </c>
      <c r="F37" s="494">
        <v>9500</v>
      </c>
    </row>
    <row r="38" spans="2:6" s="217" customFormat="1" ht="34.5" customHeight="1">
      <c r="B38" s="220">
        <v>540</v>
      </c>
      <c r="C38" s="221" t="s">
        <v>260</v>
      </c>
      <c r="D38" s="227">
        <v>1027</v>
      </c>
      <c r="E38" s="485">
        <v>18000</v>
      </c>
      <c r="F38" s="494">
        <v>18300</v>
      </c>
    </row>
    <row r="39" spans="2:6" s="217" customFormat="1" ht="34.5" customHeight="1">
      <c r="B39" s="220" t="s">
        <v>127</v>
      </c>
      <c r="C39" s="221" t="s">
        <v>261</v>
      </c>
      <c r="D39" s="227">
        <v>1028</v>
      </c>
      <c r="E39" s="485">
        <v>500</v>
      </c>
      <c r="F39" s="494">
        <v>500</v>
      </c>
    </row>
    <row r="40" spans="2:6" s="219" customFormat="1" ht="34.5" customHeight="1">
      <c r="B40" s="220">
        <v>55</v>
      </c>
      <c r="C40" s="221" t="s">
        <v>262</v>
      </c>
      <c r="D40" s="227">
        <v>1029</v>
      </c>
      <c r="E40" s="485">
        <v>18304</v>
      </c>
      <c r="F40" s="494">
        <v>14304</v>
      </c>
    </row>
    <row r="41" spans="2:6" s="219" customFormat="1" ht="34.5" customHeight="1">
      <c r="B41" s="220"/>
      <c r="C41" s="221" t="s">
        <v>263</v>
      </c>
      <c r="D41" s="227">
        <v>1030</v>
      </c>
      <c r="E41" s="485"/>
      <c r="F41" s="494"/>
    </row>
    <row r="42" spans="2:6" s="219" customFormat="1" ht="34.5" customHeight="1">
      <c r="B42" s="220"/>
      <c r="C42" s="221" t="s">
        <v>264</v>
      </c>
      <c r="D42" s="227">
        <v>1031</v>
      </c>
      <c r="E42" s="485">
        <f>E29-E11</f>
        <v>5780</v>
      </c>
      <c r="F42" s="495">
        <f>F29-F11</f>
        <v>3280</v>
      </c>
    </row>
    <row r="43" spans="2:6" s="219" customFormat="1" ht="34.5" customHeight="1">
      <c r="B43" s="220">
        <v>66</v>
      </c>
      <c r="C43" s="221" t="s">
        <v>265</v>
      </c>
      <c r="D43" s="227">
        <v>1032</v>
      </c>
      <c r="E43" s="485">
        <f>E44+E49+E50</f>
        <v>8700</v>
      </c>
      <c r="F43" s="495">
        <f>F44+F49+F50</f>
        <v>6200</v>
      </c>
    </row>
    <row r="44" spans="2:6" s="219" customFormat="1" ht="51" customHeight="1">
      <c r="B44" s="220" t="s">
        <v>266</v>
      </c>
      <c r="C44" s="221" t="s">
        <v>267</v>
      </c>
      <c r="D44" s="227">
        <v>1033</v>
      </c>
      <c r="E44" s="485"/>
      <c r="F44" s="494"/>
    </row>
    <row r="45" spans="2:6" s="219" customFormat="1" ht="34.5" customHeight="1">
      <c r="B45" s="220">
        <v>660</v>
      </c>
      <c r="C45" s="221" t="s">
        <v>268</v>
      </c>
      <c r="D45" s="227">
        <v>1034</v>
      </c>
      <c r="E45" s="485"/>
      <c r="F45" s="494"/>
    </row>
    <row r="46" spans="2:6" s="219" customFormat="1" ht="34.5" customHeight="1">
      <c r="B46" s="220">
        <v>661</v>
      </c>
      <c r="C46" s="221" t="s">
        <v>269</v>
      </c>
      <c r="D46" s="227">
        <v>1035</v>
      </c>
      <c r="E46" s="486"/>
      <c r="F46" s="494"/>
    </row>
    <row r="47" spans="2:6" s="219" customFormat="1" ht="34.5" customHeight="1">
      <c r="B47" s="220">
        <v>665</v>
      </c>
      <c r="C47" s="221" t="s">
        <v>270</v>
      </c>
      <c r="D47" s="227">
        <v>1036</v>
      </c>
      <c r="E47" s="486"/>
      <c r="F47" s="494"/>
    </row>
    <row r="48" spans="2:6" s="219" customFormat="1" ht="34.5" customHeight="1">
      <c r="B48" s="220">
        <v>669</v>
      </c>
      <c r="C48" s="221" t="s">
        <v>271</v>
      </c>
      <c r="D48" s="227">
        <v>1037</v>
      </c>
      <c r="E48" s="486"/>
      <c r="F48" s="494"/>
    </row>
    <row r="49" spans="2:6" s="219" customFormat="1" ht="34.5" customHeight="1">
      <c r="B49" s="220">
        <v>662</v>
      </c>
      <c r="C49" s="221" t="s">
        <v>272</v>
      </c>
      <c r="D49" s="227">
        <v>1038</v>
      </c>
      <c r="E49" s="486">
        <v>8500</v>
      </c>
      <c r="F49" s="494">
        <v>6000</v>
      </c>
    </row>
    <row r="50" spans="2:6" s="219" customFormat="1" ht="41.25" customHeight="1">
      <c r="B50" s="220" t="s">
        <v>128</v>
      </c>
      <c r="C50" s="221" t="s">
        <v>273</v>
      </c>
      <c r="D50" s="227">
        <v>1039</v>
      </c>
      <c r="E50" s="486">
        <v>200</v>
      </c>
      <c r="F50" s="494">
        <v>200</v>
      </c>
    </row>
    <row r="51" spans="2:6" s="219" customFormat="1" ht="34.5" customHeight="1">
      <c r="B51" s="220">
        <v>56</v>
      </c>
      <c r="C51" s="221" t="s">
        <v>274</v>
      </c>
      <c r="D51" s="227">
        <v>1040</v>
      </c>
      <c r="E51" s="486">
        <f>E52+E57+E58</f>
        <v>300</v>
      </c>
      <c r="F51" s="496">
        <v>300</v>
      </c>
    </row>
    <row r="52" spans="2:6" ht="49.5" customHeight="1">
      <c r="B52" s="220" t="s">
        <v>275</v>
      </c>
      <c r="C52" s="221" t="s">
        <v>622</v>
      </c>
      <c r="D52" s="227">
        <v>1041</v>
      </c>
      <c r="E52" s="486"/>
      <c r="F52" s="494"/>
    </row>
    <row r="53" spans="2:6" ht="34.5" customHeight="1">
      <c r="B53" s="220">
        <v>560</v>
      </c>
      <c r="C53" s="221" t="s">
        <v>129</v>
      </c>
      <c r="D53" s="227">
        <v>1042</v>
      </c>
      <c r="E53" s="486"/>
      <c r="F53" s="494"/>
    </row>
    <row r="54" spans="2:6" ht="34.5" customHeight="1">
      <c r="B54" s="220">
        <v>561</v>
      </c>
      <c r="C54" s="221" t="s">
        <v>130</v>
      </c>
      <c r="D54" s="227">
        <v>1043</v>
      </c>
      <c r="E54" s="486"/>
      <c r="F54" s="494"/>
    </row>
    <row r="55" spans="2:6" ht="34.5" customHeight="1">
      <c r="B55" s="220">
        <v>565</v>
      </c>
      <c r="C55" s="221" t="s">
        <v>276</v>
      </c>
      <c r="D55" s="227">
        <v>1044</v>
      </c>
      <c r="E55" s="486"/>
      <c r="F55" s="494"/>
    </row>
    <row r="56" spans="2:6" ht="34.5" customHeight="1">
      <c r="B56" s="220" t="s">
        <v>131</v>
      </c>
      <c r="C56" s="221" t="s">
        <v>277</v>
      </c>
      <c r="D56" s="227">
        <v>1045</v>
      </c>
      <c r="E56" s="486"/>
      <c r="F56" s="494"/>
    </row>
    <row r="57" spans="2:6" ht="34.5" customHeight="1">
      <c r="B57" s="220">
        <v>562</v>
      </c>
      <c r="C57" s="221" t="s">
        <v>278</v>
      </c>
      <c r="D57" s="227">
        <v>1046</v>
      </c>
      <c r="E57" s="486">
        <v>250</v>
      </c>
      <c r="F57" s="494">
        <v>250</v>
      </c>
    </row>
    <row r="58" spans="2:6" ht="45.75" customHeight="1">
      <c r="B58" s="220" t="s">
        <v>279</v>
      </c>
      <c r="C58" s="221" t="s">
        <v>280</v>
      </c>
      <c r="D58" s="227">
        <v>1047</v>
      </c>
      <c r="E58" s="486">
        <v>50</v>
      </c>
      <c r="F58" s="494">
        <v>50</v>
      </c>
    </row>
    <row r="59" spans="2:6" ht="34.5" customHeight="1">
      <c r="B59" s="220"/>
      <c r="C59" s="221" t="s">
        <v>281</v>
      </c>
      <c r="D59" s="227">
        <v>1048</v>
      </c>
      <c r="E59" s="486">
        <f>E43-E51</f>
        <v>8400</v>
      </c>
      <c r="F59" s="496">
        <f>F43-F51</f>
        <v>5900</v>
      </c>
    </row>
    <row r="60" spans="2:6" ht="34.5" customHeight="1">
      <c r="B60" s="220"/>
      <c r="C60" s="221" t="s">
        <v>282</v>
      </c>
      <c r="D60" s="227">
        <v>1049</v>
      </c>
      <c r="E60" s="486"/>
      <c r="F60" s="494"/>
    </row>
    <row r="61" spans="2:6" ht="48" customHeight="1">
      <c r="B61" s="220" t="s">
        <v>132</v>
      </c>
      <c r="C61" s="221" t="s">
        <v>283</v>
      </c>
      <c r="D61" s="227">
        <v>1050</v>
      </c>
      <c r="E61" s="486"/>
      <c r="F61" s="494"/>
    </row>
    <row r="62" spans="2:6" ht="44.25" customHeight="1">
      <c r="B62" s="220" t="s">
        <v>133</v>
      </c>
      <c r="C62" s="221" t="s">
        <v>284</v>
      </c>
      <c r="D62" s="227">
        <v>1051</v>
      </c>
      <c r="E62" s="486"/>
      <c r="F62" s="494"/>
    </row>
    <row r="63" spans="2:6" ht="34.5" customHeight="1">
      <c r="B63" s="220" t="s">
        <v>285</v>
      </c>
      <c r="C63" s="221" t="s">
        <v>286</v>
      </c>
      <c r="D63" s="227">
        <v>1052</v>
      </c>
      <c r="E63" s="486">
        <v>5500</v>
      </c>
      <c r="F63" s="494">
        <v>5500</v>
      </c>
    </row>
    <row r="64" spans="2:6" ht="34.5" customHeight="1">
      <c r="B64" s="220" t="s">
        <v>134</v>
      </c>
      <c r="C64" s="221" t="s">
        <v>287</v>
      </c>
      <c r="D64" s="227">
        <v>1053</v>
      </c>
      <c r="E64" s="486">
        <v>6200</v>
      </c>
      <c r="F64" s="494">
        <v>6200</v>
      </c>
    </row>
    <row r="65" spans="2:6" ht="42.75" customHeight="1">
      <c r="B65" s="220"/>
      <c r="C65" s="221" t="s">
        <v>288</v>
      </c>
      <c r="D65" s="227">
        <v>1054</v>
      </c>
      <c r="E65" s="486">
        <f>E41-E42+E59-E60+E61-E62+E63-E64</f>
        <v>1920</v>
      </c>
      <c r="F65" s="496">
        <f>F41-F42+F59-F60+F61-F62+F63-F64</f>
        <v>1920</v>
      </c>
    </row>
    <row r="66" spans="2:6" ht="42.75" customHeight="1">
      <c r="B66" s="220"/>
      <c r="C66" s="221" t="s">
        <v>289</v>
      </c>
      <c r="D66" s="227">
        <v>1055</v>
      </c>
      <c r="E66" s="486"/>
      <c r="F66" s="494"/>
    </row>
    <row r="67" spans="2:6" ht="53.25" customHeight="1">
      <c r="B67" s="220" t="s">
        <v>290</v>
      </c>
      <c r="C67" s="221" t="s">
        <v>291</v>
      </c>
      <c r="D67" s="227">
        <v>1056</v>
      </c>
      <c r="E67" s="486"/>
      <c r="F67" s="494"/>
    </row>
    <row r="68" spans="2:6" ht="44.25" customHeight="1">
      <c r="B68" s="220" t="s">
        <v>292</v>
      </c>
      <c r="C68" s="221" t="s">
        <v>293</v>
      </c>
      <c r="D68" s="227">
        <v>1057</v>
      </c>
      <c r="E68" s="486"/>
      <c r="F68" s="494"/>
    </row>
    <row r="69" spans="2:6" ht="34.5" customHeight="1">
      <c r="B69" s="220"/>
      <c r="C69" s="221" t="s">
        <v>294</v>
      </c>
      <c r="D69" s="227">
        <v>1058</v>
      </c>
      <c r="E69" s="486">
        <f>E65-E66+E67-E68</f>
        <v>1920</v>
      </c>
      <c r="F69" s="496">
        <f>F65-F66+F67-F68</f>
        <v>1920</v>
      </c>
    </row>
    <row r="70" spans="2:6" ht="34.5" customHeight="1">
      <c r="B70" s="230"/>
      <c r="C70" s="229" t="s">
        <v>295</v>
      </c>
      <c r="D70" s="227">
        <v>1059</v>
      </c>
      <c r="E70" s="486"/>
      <c r="F70" s="494"/>
    </row>
    <row r="71" spans="2:6" ht="34.5" customHeight="1">
      <c r="B71" s="220"/>
      <c r="C71" s="229" t="s">
        <v>296</v>
      </c>
      <c r="D71" s="227"/>
      <c r="E71" s="486"/>
      <c r="F71" s="494"/>
    </row>
    <row r="72" spans="2:6" ht="34.5" customHeight="1">
      <c r="B72" s="220">
        <v>721</v>
      </c>
      <c r="C72" s="229" t="s">
        <v>297</v>
      </c>
      <c r="D72" s="227">
        <v>1060</v>
      </c>
      <c r="E72" s="486"/>
      <c r="F72" s="494"/>
    </row>
    <row r="73" spans="2:6" ht="34.5" customHeight="1">
      <c r="B73" s="220" t="s">
        <v>298</v>
      </c>
      <c r="C73" s="229" t="s">
        <v>299</v>
      </c>
      <c r="D73" s="227">
        <v>1061</v>
      </c>
      <c r="E73" s="486"/>
      <c r="F73" s="494"/>
    </row>
    <row r="74" spans="2:6" ht="34.5" customHeight="1">
      <c r="B74" s="220" t="s">
        <v>298</v>
      </c>
      <c r="C74" s="229" t="s">
        <v>300</v>
      </c>
      <c r="D74" s="227">
        <v>1062</v>
      </c>
      <c r="E74" s="487"/>
      <c r="F74" s="494"/>
    </row>
    <row r="75" spans="2:6" ht="34.5" customHeight="1">
      <c r="B75" s="220">
        <v>723</v>
      </c>
      <c r="C75" s="229" t="s">
        <v>301</v>
      </c>
      <c r="D75" s="227">
        <v>1063</v>
      </c>
      <c r="E75" s="487"/>
      <c r="F75" s="494"/>
    </row>
    <row r="76" spans="2:6" ht="34.5" customHeight="1">
      <c r="B76" s="220"/>
      <c r="C76" s="229" t="s">
        <v>623</v>
      </c>
      <c r="D76" s="227">
        <v>1064</v>
      </c>
      <c r="E76" s="487"/>
      <c r="F76" s="494"/>
    </row>
    <row r="77" spans="2:6" ht="34.5" customHeight="1">
      <c r="B77" s="230"/>
      <c r="C77" s="229" t="s">
        <v>624</v>
      </c>
      <c r="D77" s="227">
        <v>1065</v>
      </c>
      <c r="E77" s="487"/>
      <c r="F77" s="494"/>
    </row>
    <row r="78" spans="2:6" ht="34.5" customHeight="1">
      <c r="B78" s="230"/>
      <c r="C78" s="229" t="s">
        <v>302</v>
      </c>
      <c r="D78" s="227">
        <v>1066</v>
      </c>
      <c r="E78" s="487"/>
      <c r="F78" s="494"/>
    </row>
    <row r="79" spans="2:6" ht="34.5" customHeight="1">
      <c r="B79" s="230"/>
      <c r="C79" s="229" t="s">
        <v>303</v>
      </c>
      <c r="D79" s="227">
        <v>1067</v>
      </c>
      <c r="E79" s="487"/>
      <c r="F79" s="479"/>
    </row>
    <row r="80" spans="2:6" ht="34.5" customHeight="1">
      <c r="B80" s="230"/>
      <c r="C80" s="229" t="s">
        <v>625</v>
      </c>
      <c r="D80" s="227">
        <v>1068</v>
      </c>
      <c r="E80" s="487"/>
      <c r="F80" s="479"/>
    </row>
    <row r="81" spans="2:6" ht="34.5" customHeight="1">
      <c r="B81" s="230"/>
      <c r="C81" s="229" t="s">
        <v>626</v>
      </c>
      <c r="D81" s="227">
        <v>1069</v>
      </c>
      <c r="E81" s="487"/>
      <c r="F81" s="488"/>
    </row>
    <row r="82" spans="2:6" ht="34.5" customHeight="1" thickBot="1">
      <c r="B82" s="230"/>
      <c r="C82" s="229" t="s">
        <v>627</v>
      </c>
      <c r="D82" s="227"/>
      <c r="E82" s="489"/>
      <c r="F82" s="479"/>
    </row>
    <row r="83" spans="2:6" ht="34.5" customHeight="1">
      <c r="B83" s="223"/>
      <c r="C83" s="222" t="s">
        <v>100</v>
      </c>
      <c r="D83" s="227">
        <v>1070</v>
      </c>
      <c r="E83" s="490"/>
      <c r="F83" s="491"/>
    </row>
    <row r="84" spans="2:6" ht="34.5" customHeight="1" thickBot="1">
      <c r="B84" s="224"/>
      <c r="C84" s="225" t="s">
        <v>304</v>
      </c>
      <c r="D84" s="228">
        <v>1071</v>
      </c>
      <c r="E84" s="492"/>
      <c r="F84" s="493"/>
    </row>
    <row r="85" ht="15.75">
      <c r="D85" s="226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R19"/>
  <sheetViews>
    <sheetView showGridLines="0"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71" t="s">
        <v>775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141" t="s">
        <v>25</v>
      </c>
      <c r="C5" s="1141"/>
      <c r="D5" s="1141"/>
      <c r="E5" s="1141"/>
      <c r="F5" s="1141"/>
      <c r="G5" s="1141"/>
      <c r="H5" s="1141"/>
      <c r="I5" s="1141"/>
      <c r="J5" s="5"/>
      <c r="K5" s="5"/>
      <c r="L5" s="5"/>
      <c r="M5" s="5"/>
      <c r="N5" s="5"/>
      <c r="O5" s="5"/>
      <c r="P5" s="5"/>
    </row>
    <row r="6" spans="2:16" ht="15.75">
      <c r="B6" s="14"/>
      <c r="C6" s="69"/>
      <c r="D6" s="69"/>
      <c r="E6" s="69"/>
      <c r="F6" s="69"/>
      <c r="G6" s="69"/>
      <c r="H6" s="69"/>
      <c r="I6" s="69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42" customHeight="1">
      <c r="B8" s="1142" t="s">
        <v>2</v>
      </c>
      <c r="C8" s="1034" t="s">
        <v>26</v>
      </c>
      <c r="D8" s="1145" t="s">
        <v>846</v>
      </c>
      <c r="E8" s="986" t="s">
        <v>848</v>
      </c>
      <c r="F8" s="1040" t="s">
        <v>850</v>
      </c>
      <c r="G8" s="1040" t="s">
        <v>849</v>
      </c>
      <c r="H8" s="1040" t="s">
        <v>851</v>
      </c>
      <c r="I8" s="1034" t="s">
        <v>852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1143"/>
      <c r="C9" s="1035"/>
      <c r="D9" s="1146"/>
      <c r="E9" s="1144"/>
      <c r="F9" s="1041"/>
      <c r="G9" s="1041"/>
      <c r="H9" s="1041"/>
      <c r="I9" s="1035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276" t="s">
        <v>101</v>
      </c>
      <c r="C10" s="277" t="s">
        <v>27</v>
      </c>
      <c r="D10" s="516">
        <v>25000</v>
      </c>
      <c r="E10" s="516">
        <v>0</v>
      </c>
      <c r="F10" s="516">
        <v>0</v>
      </c>
      <c r="G10" s="516">
        <v>0</v>
      </c>
      <c r="H10" s="516">
        <v>0</v>
      </c>
      <c r="I10" s="517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274" t="s">
        <v>102</v>
      </c>
      <c r="C11" s="278" t="s">
        <v>28</v>
      </c>
      <c r="D11" s="516"/>
      <c r="E11" s="402"/>
      <c r="F11" s="355"/>
      <c r="G11" s="355"/>
      <c r="H11" s="355"/>
      <c r="I11" s="356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274" t="s">
        <v>103</v>
      </c>
      <c r="C12" s="278" t="s">
        <v>29</v>
      </c>
      <c r="D12" s="516">
        <v>25000</v>
      </c>
      <c r="E12" s="516">
        <v>0</v>
      </c>
      <c r="F12" s="516">
        <v>0</v>
      </c>
      <c r="G12" s="516">
        <v>0</v>
      </c>
      <c r="H12" s="516">
        <v>0</v>
      </c>
      <c r="I12" s="517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274" t="s">
        <v>104</v>
      </c>
      <c r="C13" s="278" t="s">
        <v>30</v>
      </c>
      <c r="D13" s="516"/>
      <c r="E13" s="355"/>
      <c r="F13" s="355"/>
      <c r="G13" s="355"/>
      <c r="H13" s="355"/>
      <c r="I13" s="356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274" t="s">
        <v>105</v>
      </c>
      <c r="C14" s="278" t="s">
        <v>81</v>
      </c>
      <c r="D14" s="516">
        <v>499000</v>
      </c>
      <c r="E14" s="516">
        <v>499000</v>
      </c>
      <c r="F14" s="516">
        <v>100000</v>
      </c>
      <c r="G14" s="516">
        <v>50000</v>
      </c>
      <c r="H14" s="516">
        <v>50000</v>
      </c>
      <c r="I14" s="517">
        <v>299000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274" t="s">
        <v>106</v>
      </c>
      <c r="C15" s="278" t="s">
        <v>31</v>
      </c>
      <c r="D15" s="516"/>
      <c r="E15" s="355"/>
      <c r="F15" s="519">
        <v>90000</v>
      </c>
      <c r="G15" s="519">
        <v>90000</v>
      </c>
      <c r="H15" s="519">
        <v>90000</v>
      </c>
      <c r="I15" s="520">
        <v>90000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275" t="s">
        <v>107</v>
      </c>
      <c r="C16" s="316" t="s">
        <v>23</v>
      </c>
      <c r="D16" s="518"/>
      <c r="E16" s="357"/>
      <c r="F16" s="357"/>
      <c r="G16" s="357"/>
      <c r="H16" s="357"/>
      <c r="I16" s="358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4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3:F60"/>
  <sheetViews>
    <sheetView showGridLines="0" zoomScale="75" zoomScaleNormal="75" zoomScalePageLayoutView="0" workbookViewId="0" topLeftCell="A43">
      <selection activeCell="J54" sqref="J54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71" t="s">
        <v>757</v>
      </c>
    </row>
    <row r="4" spans="3:6" s="4" customFormat="1" ht="24.75" customHeight="1">
      <c r="C4" s="892" t="s">
        <v>51</v>
      </c>
      <c r="D4" s="892"/>
      <c r="E4" s="892"/>
      <c r="F4" s="892"/>
    </row>
    <row r="5" spans="3:6" s="4" customFormat="1" ht="24.75" customHeight="1">
      <c r="C5" s="893" t="s">
        <v>788</v>
      </c>
      <c r="D5" s="893"/>
      <c r="E5" s="893"/>
      <c r="F5" s="893"/>
    </row>
    <row r="6" spans="3:6" s="4" customFormat="1" ht="24.75" customHeight="1">
      <c r="C6" s="70"/>
      <c r="D6" s="70"/>
      <c r="E6" s="70"/>
      <c r="F6" s="70"/>
    </row>
    <row r="7" spans="3:6" s="2" customFormat="1" ht="16.5" thickBot="1">
      <c r="C7" s="14"/>
      <c r="D7" s="14"/>
      <c r="E7" s="27"/>
      <c r="F7" s="71" t="s">
        <v>658</v>
      </c>
    </row>
    <row r="8" spans="3:6" s="2" customFormat="1" ht="30" customHeight="1">
      <c r="C8" s="888" t="s">
        <v>99</v>
      </c>
      <c r="D8" s="886" t="s">
        <v>48</v>
      </c>
      <c r="E8" s="890" t="s">
        <v>80</v>
      </c>
      <c r="F8" s="891"/>
    </row>
    <row r="9" spans="3:6" s="2" customFormat="1" ht="39.75" customHeight="1" thickBot="1">
      <c r="C9" s="889"/>
      <c r="D9" s="887"/>
      <c r="E9" s="279" t="s">
        <v>790</v>
      </c>
      <c r="F9" s="280" t="s">
        <v>789</v>
      </c>
    </row>
    <row r="10" spans="3:6" s="2" customFormat="1" ht="30" customHeight="1">
      <c r="C10" s="281"/>
      <c r="D10" s="282"/>
      <c r="E10" s="283">
        <v>1</v>
      </c>
      <c r="F10" s="284">
        <v>2</v>
      </c>
    </row>
    <row r="11" spans="3:6" s="2" customFormat="1" ht="33.75" customHeight="1">
      <c r="C11" s="285" t="s">
        <v>206</v>
      </c>
      <c r="D11" s="286"/>
      <c r="E11" s="426"/>
      <c r="F11" s="427"/>
    </row>
    <row r="12" spans="3:6" s="2" customFormat="1" ht="33.75" customHeight="1">
      <c r="C12" s="285" t="s">
        <v>207</v>
      </c>
      <c r="D12" s="286">
        <v>3001</v>
      </c>
      <c r="E12" s="463">
        <f>E13+E14+E15</f>
        <v>273400</v>
      </c>
      <c r="F12" s="463">
        <f>F13+F14+F15</f>
        <v>273400</v>
      </c>
    </row>
    <row r="13" spans="3:6" s="2" customFormat="1" ht="33.75" customHeight="1">
      <c r="C13" s="287" t="s">
        <v>52</v>
      </c>
      <c r="D13" s="286">
        <v>3002</v>
      </c>
      <c r="E13" s="464">
        <v>260300</v>
      </c>
      <c r="F13" s="464">
        <v>260300</v>
      </c>
    </row>
    <row r="14" spans="3:6" s="2" customFormat="1" ht="33.75" customHeight="1">
      <c r="C14" s="287" t="s">
        <v>53</v>
      </c>
      <c r="D14" s="286">
        <v>3003</v>
      </c>
      <c r="E14" s="465">
        <v>6800</v>
      </c>
      <c r="F14" s="465">
        <v>6800</v>
      </c>
    </row>
    <row r="15" spans="3:6" s="2" customFormat="1" ht="33.75" customHeight="1">
      <c r="C15" s="287" t="s">
        <v>54</v>
      </c>
      <c r="D15" s="286">
        <v>3004</v>
      </c>
      <c r="E15" s="466">
        <v>6300</v>
      </c>
      <c r="F15" s="466">
        <v>6300</v>
      </c>
    </row>
    <row r="16" spans="3:6" s="2" customFormat="1" ht="33.75" customHeight="1">
      <c r="C16" s="285" t="s">
        <v>208</v>
      </c>
      <c r="D16" s="286">
        <v>3005</v>
      </c>
      <c r="E16" s="466">
        <f>E17+E18+E19+E20+E21</f>
        <v>236152</v>
      </c>
      <c r="F16" s="466">
        <f>F17+F18+F19+F20+F21</f>
        <v>236152</v>
      </c>
    </row>
    <row r="17" spans="3:6" s="2" customFormat="1" ht="33.75" customHeight="1">
      <c r="C17" s="287" t="s">
        <v>55</v>
      </c>
      <c r="D17" s="286">
        <v>3006</v>
      </c>
      <c r="E17" s="466">
        <v>91902</v>
      </c>
      <c r="F17" s="466">
        <v>91902</v>
      </c>
    </row>
    <row r="18" spans="3:6" ht="33.75" customHeight="1">
      <c r="C18" s="287" t="s">
        <v>209</v>
      </c>
      <c r="D18" s="286">
        <v>3007</v>
      </c>
      <c r="E18" s="466">
        <v>143700</v>
      </c>
      <c r="F18" s="466">
        <v>143700</v>
      </c>
    </row>
    <row r="19" spans="3:6" ht="33.75" customHeight="1">
      <c r="C19" s="287" t="s">
        <v>56</v>
      </c>
      <c r="D19" s="286">
        <v>3008</v>
      </c>
      <c r="E19" s="466">
        <v>250</v>
      </c>
      <c r="F19" s="466">
        <v>250</v>
      </c>
    </row>
    <row r="20" spans="3:6" ht="33.75" customHeight="1">
      <c r="C20" s="287" t="s">
        <v>57</v>
      </c>
      <c r="D20" s="286">
        <v>3009</v>
      </c>
      <c r="E20" s="466">
        <v>0</v>
      </c>
      <c r="F20" s="466">
        <v>0</v>
      </c>
    </row>
    <row r="21" spans="3:6" ht="33.75" customHeight="1">
      <c r="C21" s="287" t="s">
        <v>210</v>
      </c>
      <c r="D21" s="286">
        <v>3010</v>
      </c>
      <c r="E21" s="466">
        <v>300</v>
      </c>
      <c r="F21" s="466">
        <v>300</v>
      </c>
    </row>
    <row r="22" spans="3:6" ht="33.75" customHeight="1">
      <c r="C22" s="285" t="s">
        <v>211</v>
      </c>
      <c r="D22" s="286">
        <v>3011</v>
      </c>
      <c r="E22" s="466">
        <f>E12-E16</f>
        <v>37248</v>
      </c>
      <c r="F22" s="466">
        <f>F12-F16</f>
        <v>37248</v>
      </c>
    </row>
    <row r="23" spans="3:6" ht="33.75" customHeight="1">
      <c r="C23" s="285" t="s">
        <v>212</v>
      </c>
      <c r="D23" s="286">
        <v>3012</v>
      </c>
      <c r="E23" s="467"/>
      <c r="F23" s="427"/>
    </row>
    <row r="24" spans="3:6" ht="33.75" customHeight="1">
      <c r="C24" s="285" t="s">
        <v>32</v>
      </c>
      <c r="D24" s="286"/>
      <c r="E24" s="466"/>
      <c r="F24" s="427"/>
    </row>
    <row r="25" spans="3:6" ht="33.75" customHeight="1">
      <c r="C25" s="285" t="s">
        <v>213</v>
      </c>
      <c r="D25" s="286">
        <v>3013</v>
      </c>
      <c r="E25" s="466"/>
      <c r="F25" s="427"/>
    </row>
    <row r="26" spans="3:6" ht="33.75" customHeight="1">
      <c r="C26" s="287" t="s">
        <v>33</v>
      </c>
      <c r="D26" s="286">
        <v>3014</v>
      </c>
      <c r="E26" s="465"/>
      <c r="F26" s="427"/>
    </row>
    <row r="27" spans="3:6" ht="33.75" customHeight="1">
      <c r="C27" s="287" t="s">
        <v>214</v>
      </c>
      <c r="D27" s="286">
        <v>3015</v>
      </c>
      <c r="E27" s="466"/>
      <c r="F27" s="427"/>
    </row>
    <row r="28" spans="3:6" ht="33.75" customHeight="1">
      <c r="C28" s="287" t="s">
        <v>34</v>
      </c>
      <c r="D28" s="286">
        <v>3016</v>
      </c>
      <c r="E28" s="466"/>
      <c r="F28" s="427"/>
    </row>
    <row r="29" spans="3:6" ht="33.75" customHeight="1">
      <c r="C29" s="287" t="s">
        <v>35</v>
      </c>
      <c r="D29" s="286">
        <v>3017</v>
      </c>
      <c r="E29" s="466"/>
      <c r="F29" s="427"/>
    </row>
    <row r="30" spans="3:6" ht="33.75" customHeight="1">
      <c r="C30" s="287" t="s">
        <v>36</v>
      </c>
      <c r="D30" s="286">
        <v>3018</v>
      </c>
      <c r="E30" s="466"/>
      <c r="F30" s="427"/>
    </row>
    <row r="31" spans="3:6" ht="33.75" customHeight="1">
      <c r="C31" s="285" t="s">
        <v>215</v>
      </c>
      <c r="D31" s="286">
        <v>3019</v>
      </c>
      <c r="E31" s="466">
        <f>E32+E33+E34</f>
        <v>43831</v>
      </c>
      <c r="F31" s="466">
        <f>F32+F33+F34</f>
        <v>43832</v>
      </c>
    </row>
    <row r="32" spans="3:6" ht="33.75" customHeight="1">
      <c r="C32" s="287" t="s">
        <v>37</v>
      </c>
      <c r="D32" s="286">
        <v>3020</v>
      </c>
      <c r="E32" s="466"/>
      <c r="F32" s="466"/>
    </row>
    <row r="33" spans="3:6" ht="33.75" customHeight="1">
      <c r="C33" s="287" t="s">
        <v>216</v>
      </c>
      <c r="D33" s="286">
        <v>3021</v>
      </c>
      <c r="E33" s="466">
        <v>43831</v>
      </c>
      <c r="F33" s="466">
        <v>43832</v>
      </c>
    </row>
    <row r="34" spans="3:6" ht="33.75" customHeight="1">
      <c r="C34" s="287" t="s">
        <v>38</v>
      </c>
      <c r="D34" s="286">
        <v>3022</v>
      </c>
      <c r="E34" s="466"/>
      <c r="F34" s="466"/>
    </row>
    <row r="35" spans="3:6" ht="33.75" customHeight="1">
      <c r="C35" s="285" t="s">
        <v>217</v>
      </c>
      <c r="D35" s="286">
        <v>3023</v>
      </c>
      <c r="E35" s="466"/>
      <c r="F35" s="466"/>
    </row>
    <row r="36" spans="3:6" ht="33.75" customHeight="1">
      <c r="C36" s="285" t="s">
        <v>218</v>
      </c>
      <c r="D36" s="286">
        <v>3024</v>
      </c>
      <c r="E36" s="467">
        <f>E31-E25</f>
        <v>43831</v>
      </c>
      <c r="F36" s="467">
        <f>F31-F25</f>
        <v>43832</v>
      </c>
    </row>
    <row r="37" spans="3:6" ht="33.75" customHeight="1">
      <c r="C37" s="285" t="s">
        <v>39</v>
      </c>
      <c r="D37" s="286"/>
      <c r="E37" s="466"/>
      <c r="F37" s="466"/>
    </row>
    <row r="38" spans="3:6" ht="33.75" customHeight="1">
      <c r="C38" s="285" t="s">
        <v>219</v>
      </c>
      <c r="D38" s="286">
        <v>3025</v>
      </c>
      <c r="E38" s="466">
        <f>E39+E40+E41+E42+E43</f>
        <v>0</v>
      </c>
      <c r="F38" s="466">
        <f>F39+F40+F41+F42+F43</f>
        <v>0</v>
      </c>
    </row>
    <row r="39" spans="3:6" ht="33.75" customHeight="1">
      <c r="C39" s="287" t="s">
        <v>40</v>
      </c>
      <c r="D39" s="286">
        <v>3026</v>
      </c>
      <c r="E39" s="465"/>
      <c r="F39" s="465"/>
    </row>
    <row r="40" spans="3:6" ht="33.75" customHeight="1">
      <c r="C40" s="287" t="s">
        <v>135</v>
      </c>
      <c r="D40" s="286">
        <v>3027</v>
      </c>
      <c r="E40" s="466"/>
      <c r="F40" s="466"/>
    </row>
    <row r="41" spans="3:6" ht="33.75" customHeight="1">
      <c r="C41" s="287" t="s">
        <v>136</v>
      </c>
      <c r="D41" s="286">
        <v>3028</v>
      </c>
      <c r="E41" s="466"/>
      <c r="F41" s="466"/>
    </row>
    <row r="42" spans="3:6" ht="33.75" customHeight="1">
      <c r="C42" s="287" t="s">
        <v>137</v>
      </c>
      <c r="D42" s="286">
        <v>3029</v>
      </c>
      <c r="E42" s="466"/>
      <c r="F42" s="466"/>
    </row>
    <row r="43" spans="3:6" ht="33.75" customHeight="1">
      <c r="C43" s="287" t="s">
        <v>138</v>
      </c>
      <c r="D43" s="286">
        <v>3030</v>
      </c>
      <c r="E43" s="466"/>
      <c r="F43" s="466"/>
    </row>
    <row r="44" spans="3:6" ht="33.75" customHeight="1">
      <c r="C44" s="285" t="s">
        <v>220</v>
      </c>
      <c r="D44" s="286">
        <v>3031</v>
      </c>
      <c r="E44" s="466">
        <f>E47+E49</f>
        <v>1318</v>
      </c>
      <c r="F44" s="466">
        <f>F47+F49</f>
        <v>1318</v>
      </c>
    </row>
    <row r="45" spans="3:6" ht="33.75" customHeight="1">
      <c r="C45" s="287" t="s">
        <v>41</v>
      </c>
      <c r="D45" s="286">
        <v>3032</v>
      </c>
      <c r="E45" s="466"/>
      <c r="F45" s="466"/>
    </row>
    <row r="46" spans="3:6" ht="33.75" customHeight="1">
      <c r="C46" s="287" t="s">
        <v>221</v>
      </c>
      <c r="D46" s="286">
        <v>3033</v>
      </c>
      <c r="E46" s="466"/>
      <c r="F46" s="466"/>
    </row>
    <row r="47" spans="3:6" ht="33.75" customHeight="1">
      <c r="C47" s="287" t="s">
        <v>222</v>
      </c>
      <c r="D47" s="286">
        <v>3034</v>
      </c>
      <c r="E47" s="466">
        <v>1318</v>
      </c>
      <c r="F47" s="466">
        <v>1318</v>
      </c>
    </row>
    <row r="48" spans="3:6" ht="33.75" customHeight="1">
      <c r="C48" s="287" t="s">
        <v>223</v>
      </c>
      <c r="D48" s="286">
        <v>3035</v>
      </c>
      <c r="E48" s="466"/>
      <c r="F48" s="466"/>
    </row>
    <row r="49" spans="3:6" ht="33.75" customHeight="1">
      <c r="C49" s="287" t="s">
        <v>224</v>
      </c>
      <c r="D49" s="286">
        <v>3036</v>
      </c>
      <c r="E49" s="466">
        <v>0</v>
      </c>
      <c r="F49" s="466">
        <v>0</v>
      </c>
    </row>
    <row r="50" spans="3:6" ht="33.75" customHeight="1">
      <c r="C50" s="287" t="s">
        <v>225</v>
      </c>
      <c r="D50" s="286">
        <v>3037</v>
      </c>
      <c r="E50" s="466"/>
      <c r="F50" s="865"/>
    </row>
    <row r="51" spans="3:6" ht="33.75" customHeight="1">
      <c r="C51" s="285" t="s">
        <v>226</v>
      </c>
      <c r="D51" s="286">
        <v>3038</v>
      </c>
      <c r="E51" s="466"/>
      <c r="F51" s="865"/>
    </row>
    <row r="52" spans="3:6" ht="33.75" customHeight="1">
      <c r="C52" s="285" t="s">
        <v>227</v>
      </c>
      <c r="D52" s="286">
        <v>3039</v>
      </c>
      <c r="E52" s="466">
        <f>E44-E38</f>
        <v>1318</v>
      </c>
      <c r="F52" s="466">
        <f>F44-F38</f>
        <v>1318</v>
      </c>
    </row>
    <row r="53" spans="3:6" ht="33.75" customHeight="1">
      <c r="C53" s="285" t="s">
        <v>615</v>
      </c>
      <c r="D53" s="286">
        <v>3040</v>
      </c>
      <c r="E53" s="466">
        <f>E12+E25+E38</f>
        <v>273400</v>
      </c>
      <c r="F53" s="466">
        <f>F12+F25+F38</f>
        <v>273400</v>
      </c>
    </row>
    <row r="54" spans="3:6" ht="33.75" customHeight="1">
      <c r="C54" s="285" t="s">
        <v>616</v>
      </c>
      <c r="D54" s="286">
        <v>3041</v>
      </c>
      <c r="E54" s="466">
        <f>E16+E31+E44</f>
        <v>281301</v>
      </c>
      <c r="F54" s="466">
        <f>F16+F31+F44</f>
        <v>281302</v>
      </c>
    </row>
    <row r="55" spans="3:6" ht="33.75" customHeight="1">
      <c r="C55" s="285" t="s">
        <v>617</v>
      </c>
      <c r="D55" s="286">
        <v>3042</v>
      </c>
      <c r="E55" s="466"/>
      <c r="F55" s="466"/>
    </row>
    <row r="56" spans="3:6" ht="33.75" customHeight="1">
      <c r="C56" s="285" t="s">
        <v>618</v>
      </c>
      <c r="D56" s="286">
        <v>3043</v>
      </c>
      <c r="E56" s="466">
        <f>E54-E53</f>
        <v>7901</v>
      </c>
      <c r="F56" s="466">
        <f>F54-F53</f>
        <v>7902</v>
      </c>
    </row>
    <row r="57" spans="3:6" ht="33.75" customHeight="1">
      <c r="C57" s="285" t="s">
        <v>228</v>
      </c>
      <c r="D57" s="286">
        <v>3044</v>
      </c>
      <c r="E57" s="466">
        <v>27727</v>
      </c>
      <c r="F57" s="466">
        <v>27728</v>
      </c>
    </row>
    <row r="58" spans="3:6" ht="33.75" customHeight="1">
      <c r="C58" s="285" t="s">
        <v>229</v>
      </c>
      <c r="D58" s="286">
        <v>3045</v>
      </c>
      <c r="E58" s="468"/>
      <c r="F58" s="468"/>
    </row>
    <row r="59" spans="3:6" ht="33.75" customHeight="1">
      <c r="C59" s="285" t="s">
        <v>139</v>
      </c>
      <c r="D59" s="286">
        <v>3046</v>
      </c>
      <c r="E59" s="468"/>
      <c r="F59" s="468"/>
    </row>
    <row r="60" spans="3:6" ht="33.75" customHeight="1" thickBot="1">
      <c r="C60" s="288" t="s">
        <v>619</v>
      </c>
      <c r="D60" s="289">
        <v>3047</v>
      </c>
      <c r="E60" s="469">
        <f>E55-E56+E57+E58-E59</f>
        <v>19826</v>
      </c>
      <c r="F60" s="469">
        <f>F55-F56+F57+F58-F59</f>
        <v>19826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F75"/>
  <sheetViews>
    <sheetView zoomScalePageLayoutView="0" workbookViewId="0" topLeftCell="A49">
      <selection activeCell="F55" sqref="F55"/>
    </sheetView>
  </sheetViews>
  <sheetFormatPr defaultColWidth="9.140625" defaultRowHeight="12.75"/>
  <cols>
    <col min="1" max="1" width="9.140625" style="37" customWidth="1"/>
    <col min="2" max="2" width="22.8515625" style="37" customWidth="1"/>
    <col min="3" max="4" width="15.7109375" style="37" customWidth="1"/>
    <col min="5" max="5" width="16.8515625" style="37" customWidth="1"/>
    <col min="6" max="6" width="17.8515625" style="37" customWidth="1"/>
    <col min="7" max="16384" width="9.140625" style="37" customWidth="1"/>
  </cols>
  <sheetData>
    <row r="1" ht="15">
      <c r="F1" s="38" t="s">
        <v>758</v>
      </c>
    </row>
    <row r="2" ht="15">
      <c r="F2" s="38"/>
    </row>
    <row r="3" spans="2:6" ht="18.75">
      <c r="B3" s="895" t="s">
        <v>778</v>
      </c>
      <c r="C3" s="895"/>
      <c r="D3" s="895"/>
      <c r="E3" s="895"/>
      <c r="F3" s="895"/>
    </row>
    <row r="4" spans="2:6" ht="15.75">
      <c r="B4" s="39"/>
      <c r="C4" s="39"/>
      <c r="D4" s="39"/>
      <c r="E4" s="39"/>
      <c r="F4" s="39"/>
    </row>
    <row r="5" spans="2:6" ht="16.5" thickBot="1">
      <c r="B5" s="39"/>
      <c r="C5" s="39"/>
      <c r="D5" s="39"/>
      <c r="E5" s="39"/>
      <c r="F5" s="321" t="s">
        <v>596</v>
      </c>
    </row>
    <row r="6" spans="2:6" ht="30.75" customHeight="1" thickBot="1">
      <c r="B6" s="290" t="s">
        <v>536</v>
      </c>
      <c r="C6" s="312" t="s">
        <v>733</v>
      </c>
      <c r="D6" s="312" t="s">
        <v>732</v>
      </c>
      <c r="E6" s="312" t="s">
        <v>731</v>
      </c>
      <c r="F6" s="721" t="s">
        <v>913</v>
      </c>
    </row>
    <row r="7" spans="2:6" ht="19.5" customHeight="1">
      <c r="B7" s="40" t="s">
        <v>537</v>
      </c>
      <c r="C7" s="41"/>
      <c r="D7" s="41"/>
      <c r="E7" s="41"/>
      <c r="F7" s="356">
        <v>241220</v>
      </c>
    </row>
    <row r="8" spans="2:6" ht="19.5" customHeight="1">
      <c r="B8" s="43" t="s">
        <v>538</v>
      </c>
      <c r="C8" s="44"/>
      <c r="D8" s="44"/>
      <c r="E8" s="44"/>
      <c r="F8" s="45" t="s">
        <v>539</v>
      </c>
    </row>
    <row r="9" spans="2:6" ht="19.5" customHeight="1" thickBot="1">
      <c r="B9" s="46" t="s">
        <v>540</v>
      </c>
      <c r="C9" s="47" t="e">
        <f>C8/C7</f>
        <v>#DIV/0!</v>
      </c>
      <c r="D9" s="48" t="e">
        <f>D8/D7</f>
        <v>#DIV/0!</v>
      </c>
      <c r="E9" s="49" t="e">
        <f>E8/E7</f>
        <v>#DIV/0!</v>
      </c>
      <c r="F9" s="50" t="s">
        <v>539</v>
      </c>
    </row>
    <row r="10" ht="15" customHeight="1"/>
    <row r="11" ht="15" customHeight="1" thickBot="1">
      <c r="F11" s="321" t="s">
        <v>596</v>
      </c>
    </row>
    <row r="12" spans="2:6" ht="30.75" customHeight="1" thickBot="1">
      <c r="B12" s="290" t="s">
        <v>541</v>
      </c>
      <c r="C12" s="312" t="s">
        <v>733</v>
      </c>
      <c r="D12" s="312" t="s">
        <v>732</v>
      </c>
      <c r="E12" s="312" t="s">
        <v>731</v>
      </c>
      <c r="F12" s="721" t="s">
        <v>913</v>
      </c>
    </row>
    <row r="13" spans="2:6" ht="19.5" customHeight="1">
      <c r="B13" s="40" t="s">
        <v>537</v>
      </c>
      <c r="C13" s="41"/>
      <c r="D13" s="41"/>
      <c r="E13" s="41"/>
      <c r="F13" s="722">
        <v>243931</v>
      </c>
    </row>
    <row r="14" spans="2:6" ht="19.5" customHeight="1" thickBot="1">
      <c r="B14" s="46" t="s">
        <v>538</v>
      </c>
      <c r="C14" s="51"/>
      <c r="D14" s="51"/>
      <c r="E14" s="51"/>
      <c r="F14" s="52" t="s">
        <v>539</v>
      </c>
    </row>
    <row r="15" spans="2:6" ht="19.5" customHeight="1" thickBot="1">
      <c r="B15" s="46" t="s">
        <v>540</v>
      </c>
      <c r="C15" s="47" t="e">
        <f>C14/C13</f>
        <v>#DIV/0!</v>
      </c>
      <c r="D15" s="48" t="e">
        <f>D14/D13</f>
        <v>#DIV/0!</v>
      </c>
      <c r="E15" s="49" t="e">
        <f>E14/E13</f>
        <v>#DIV/0!</v>
      </c>
      <c r="F15" s="50" t="s">
        <v>539</v>
      </c>
    </row>
    <row r="16" spans="2:6" ht="15" customHeight="1">
      <c r="B16" s="53"/>
      <c r="C16" s="54"/>
      <c r="D16" s="54"/>
      <c r="E16" s="54"/>
      <c r="F16" s="54"/>
    </row>
    <row r="17" ht="15" customHeight="1" thickBot="1">
      <c r="F17" s="321" t="s">
        <v>596</v>
      </c>
    </row>
    <row r="18" spans="2:6" ht="30.75" customHeight="1" thickBot="1">
      <c r="B18" s="290" t="s">
        <v>542</v>
      </c>
      <c r="C18" s="312" t="s">
        <v>733</v>
      </c>
      <c r="D18" s="312" t="s">
        <v>732</v>
      </c>
      <c r="E18" s="312" t="s">
        <v>731</v>
      </c>
      <c r="F18" s="721" t="s">
        <v>913</v>
      </c>
    </row>
    <row r="19" spans="2:6" ht="19.5" customHeight="1">
      <c r="B19" s="40" t="s">
        <v>537</v>
      </c>
      <c r="C19" s="41"/>
      <c r="D19" s="41"/>
      <c r="E19" s="41"/>
      <c r="F19" s="722">
        <v>255220</v>
      </c>
    </row>
    <row r="20" spans="2:6" ht="19.5" customHeight="1" thickBot="1">
      <c r="B20" s="46" t="s">
        <v>538</v>
      </c>
      <c r="C20" s="51"/>
      <c r="D20" s="51"/>
      <c r="E20" s="51"/>
      <c r="F20" s="52" t="s">
        <v>539</v>
      </c>
    </row>
    <row r="21" spans="2:6" ht="19.5" customHeight="1" thickBot="1">
      <c r="B21" s="46" t="s">
        <v>540</v>
      </c>
      <c r="C21" s="47" t="e">
        <f>C20/C19</f>
        <v>#DIV/0!</v>
      </c>
      <c r="D21" s="48" t="e">
        <f>D20/D19</f>
        <v>#DIV/0!</v>
      </c>
      <c r="E21" s="49" t="e">
        <f>E20/E19</f>
        <v>#DIV/0!</v>
      </c>
      <c r="F21" s="50" t="s">
        <v>539</v>
      </c>
    </row>
    <row r="22" ht="15" customHeight="1"/>
    <row r="23" ht="15" customHeight="1" thickBot="1">
      <c r="F23" s="321" t="s">
        <v>596</v>
      </c>
    </row>
    <row r="24" spans="2:6" ht="30.75" customHeight="1" thickBot="1">
      <c r="B24" s="290" t="s">
        <v>543</v>
      </c>
      <c r="C24" s="312" t="s">
        <v>733</v>
      </c>
      <c r="D24" s="312" t="s">
        <v>732</v>
      </c>
      <c r="E24" s="312" t="s">
        <v>731</v>
      </c>
      <c r="F24" s="721" t="s">
        <v>913</v>
      </c>
    </row>
    <row r="25" spans="2:6" ht="19.5" customHeight="1">
      <c r="B25" s="40" t="s">
        <v>537</v>
      </c>
      <c r="C25" s="41"/>
      <c r="D25" s="41"/>
      <c r="E25" s="41"/>
      <c r="F25" s="722">
        <v>252836</v>
      </c>
    </row>
    <row r="26" spans="2:6" ht="19.5" customHeight="1" thickBot="1">
      <c r="B26" s="46" t="s">
        <v>538</v>
      </c>
      <c r="C26" s="51"/>
      <c r="D26" s="51"/>
      <c r="E26" s="51"/>
      <c r="F26" s="52" t="s">
        <v>539</v>
      </c>
    </row>
    <row r="27" spans="2:6" ht="19.5" customHeight="1" thickBot="1">
      <c r="B27" s="46" t="s">
        <v>540</v>
      </c>
      <c r="C27" s="47" t="e">
        <f>C26/C25</f>
        <v>#DIV/0!</v>
      </c>
      <c r="D27" s="48" t="e">
        <f>D26/D25</f>
        <v>#DIV/0!</v>
      </c>
      <c r="E27" s="49" t="e">
        <f>E26/E25</f>
        <v>#DIV/0!</v>
      </c>
      <c r="F27" s="50" t="s">
        <v>539</v>
      </c>
    </row>
    <row r="28" ht="15" customHeight="1"/>
    <row r="29" ht="15" customHeight="1" thickBot="1">
      <c r="F29" s="321" t="s">
        <v>596</v>
      </c>
    </row>
    <row r="30" spans="2:6" ht="30.75" customHeight="1" thickBot="1">
      <c r="B30" s="290" t="s">
        <v>544</v>
      </c>
      <c r="C30" s="312" t="s">
        <v>733</v>
      </c>
      <c r="D30" s="312" t="s">
        <v>732</v>
      </c>
      <c r="E30" s="312" t="s">
        <v>731</v>
      </c>
      <c r="F30" s="721" t="s">
        <v>913</v>
      </c>
    </row>
    <row r="31" spans="2:6" ht="19.5" customHeight="1">
      <c r="B31" s="40" t="s">
        <v>537</v>
      </c>
      <c r="C31" s="41"/>
      <c r="D31" s="41"/>
      <c r="E31" s="41"/>
      <c r="F31" s="42">
        <v>2384</v>
      </c>
    </row>
    <row r="32" spans="2:6" ht="19.5" customHeight="1" thickBot="1">
      <c r="B32" s="46" t="s">
        <v>538</v>
      </c>
      <c r="C32" s="51"/>
      <c r="D32" s="51"/>
      <c r="E32" s="51"/>
      <c r="F32" s="52" t="s">
        <v>539</v>
      </c>
    </row>
    <row r="33" spans="2:6" ht="19.5" customHeight="1" thickBot="1">
      <c r="B33" s="46" t="s">
        <v>540</v>
      </c>
      <c r="C33" s="47" t="e">
        <f>C32/C31</f>
        <v>#DIV/0!</v>
      </c>
      <c r="D33" s="48" t="e">
        <f>D32/D31</f>
        <v>#DIV/0!</v>
      </c>
      <c r="E33" s="49" t="e">
        <f>E32/E31</f>
        <v>#DIV/0!</v>
      </c>
      <c r="F33" s="50" t="s">
        <v>539</v>
      </c>
    </row>
    <row r="34" spans="2:6" ht="15" customHeight="1">
      <c r="B34" s="53"/>
      <c r="C34" s="55"/>
      <c r="D34" s="55"/>
      <c r="E34" s="55"/>
      <c r="F34" s="55"/>
    </row>
    <row r="35" ht="15" customHeight="1" thickBot="1">
      <c r="F35" s="321" t="s">
        <v>596</v>
      </c>
    </row>
    <row r="36" spans="2:6" ht="30.75" customHeight="1" thickBot="1">
      <c r="B36" s="290" t="s">
        <v>545</v>
      </c>
      <c r="C36" s="312" t="s">
        <v>733</v>
      </c>
      <c r="D36" s="312" t="s">
        <v>732</v>
      </c>
      <c r="E36" s="312" t="s">
        <v>731</v>
      </c>
      <c r="F36" s="721" t="s">
        <v>913</v>
      </c>
    </row>
    <row r="37" spans="2:6" ht="19.5" customHeight="1">
      <c r="B37" s="40" t="s">
        <v>537</v>
      </c>
      <c r="C37" s="41"/>
      <c r="D37" s="41"/>
      <c r="E37" s="41"/>
      <c r="F37" s="42">
        <v>2384</v>
      </c>
    </row>
    <row r="38" spans="2:6" ht="19.5" customHeight="1" thickBot="1">
      <c r="B38" s="46" t="s">
        <v>538</v>
      </c>
      <c r="C38" s="51"/>
      <c r="D38" s="51"/>
      <c r="E38" s="51"/>
      <c r="F38" s="52" t="s">
        <v>539</v>
      </c>
    </row>
    <row r="39" spans="2:6" ht="19.5" customHeight="1" thickBot="1">
      <c r="B39" s="46" t="s">
        <v>540</v>
      </c>
      <c r="C39" s="47" t="e">
        <f>C38/C37</f>
        <v>#DIV/0!</v>
      </c>
      <c r="D39" s="48" t="e">
        <f>D38/D37</f>
        <v>#DIV/0!</v>
      </c>
      <c r="E39" s="49" t="e">
        <f>E38/E37</f>
        <v>#DIV/0!</v>
      </c>
      <c r="F39" s="50" t="s">
        <v>539</v>
      </c>
    </row>
    <row r="40" ht="15" customHeight="1"/>
    <row r="41" ht="15" customHeight="1" thickBot="1"/>
    <row r="42" spans="2:6" ht="33" customHeight="1" thickBot="1">
      <c r="B42" s="56" t="s">
        <v>546</v>
      </c>
      <c r="C42" s="313" t="s">
        <v>733</v>
      </c>
      <c r="D42" s="313" t="s">
        <v>732</v>
      </c>
      <c r="E42" s="724" t="s">
        <v>915</v>
      </c>
      <c r="F42" s="723" t="s">
        <v>913</v>
      </c>
    </row>
    <row r="43" spans="2:6" ht="19.5" customHeight="1">
      <c r="B43" s="40" t="s">
        <v>537</v>
      </c>
      <c r="C43" s="41"/>
      <c r="D43" s="41"/>
      <c r="E43" s="41"/>
      <c r="F43" s="42">
        <v>158</v>
      </c>
    </row>
    <row r="44" spans="2:6" ht="19.5" customHeight="1" thickBot="1">
      <c r="B44" s="46" t="s">
        <v>538</v>
      </c>
      <c r="C44" s="51"/>
      <c r="D44" s="51"/>
      <c r="E44" s="51"/>
      <c r="F44" s="52" t="s">
        <v>539</v>
      </c>
    </row>
    <row r="45" spans="2:6" ht="19.5" customHeight="1" thickBot="1">
      <c r="B45" s="46" t="s">
        <v>547</v>
      </c>
      <c r="C45" s="57">
        <f>C44-C43</f>
        <v>0</v>
      </c>
      <c r="D45" s="58">
        <f>D44-D43</f>
        <v>0</v>
      </c>
      <c r="E45" s="59">
        <f>E44-E43</f>
        <v>0</v>
      </c>
      <c r="F45" s="50" t="s">
        <v>539</v>
      </c>
    </row>
    <row r="47" ht="15.75" thickBot="1">
      <c r="F47" s="321" t="s">
        <v>60</v>
      </c>
    </row>
    <row r="48" spans="2:6" ht="30.75" customHeight="1" thickBot="1">
      <c r="B48" s="60" t="s">
        <v>548</v>
      </c>
      <c r="C48" s="313" t="s">
        <v>733</v>
      </c>
      <c r="D48" s="313" t="s">
        <v>732</v>
      </c>
      <c r="E48" s="724" t="s">
        <v>915</v>
      </c>
      <c r="F48" s="723" t="s">
        <v>913</v>
      </c>
    </row>
    <row r="49" spans="2:6" ht="19.5" customHeight="1">
      <c r="B49" s="40" t="s">
        <v>537</v>
      </c>
      <c r="C49" s="41"/>
      <c r="D49" s="41"/>
      <c r="E49" s="41"/>
      <c r="F49" s="42"/>
    </row>
    <row r="50" spans="2:6" ht="19.5" customHeight="1" thickBot="1">
      <c r="B50" s="46" t="s">
        <v>538</v>
      </c>
      <c r="C50" s="51"/>
      <c r="D50" s="51"/>
      <c r="E50" s="51"/>
      <c r="F50" s="52" t="s">
        <v>539</v>
      </c>
    </row>
    <row r="51" spans="2:6" ht="19.5" customHeight="1" thickBot="1">
      <c r="B51" s="46" t="s">
        <v>540</v>
      </c>
      <c r="C51" s="47" t="e">
        <f>C50/C49</f>
        <v>#DIV/0!</v>
      </c>
      <c r="D51" s="48" t="e">
        <f>D50/D49</f>
        <v>#DIV/0!</v>
      </c>
      <c r="E51" s="49" t="e">
        <f>E50/E49</f>
        <v>#DIV/0!</v>
      </c>
      <c r="F51" s="50" t="s">
        <v>539</v>
      </c>
    </row>
    <row r="52" spans="2:6" ht="19.5" customHeight="1">
      <c r="B52" s="53"/>
      <c r="C52" s="55"/>
      <c r="D52" s="55"/>
      <c r="E52" s="55"/>
      <c r="F52" s="55"/>
    </row>
    <row r="53" spans="2:6" ht="19.5" customHeight="1" thickBot="1">
      <c r="B53" s="53"/>
      <c r="C53" s="55"/>
      <c r="D53" s="55"/>
      <c r="E53" s="55"/>
      <c r="F53" s="55"/>
    </row>
    <row r="54" spans="2:6" ht="48.75" customHeight="1" thickBot="1">
      <c r="B54" s="290" t="s">
        <v>549</v>
      </c>
      <c r="C54" s="312" t="s">
        <v>735</v>
      </c>
      <c r="D54" s="312" t="s">
        <v>736</v>
      </c>
      <c r="E54" s="312" t="s">
        <v>737</v>
      </c>
      <c r="F54" s="721" t="s">
        <v>914</v>
      </c>
    </row>
    <row r="55" spans="2:6" ht="19.5" customHeight="1">
      <c r="B55" s="291" t="s">
        <v>550</v>
      </c>
      <c r="C55" s="61"/>
      <c r="D55" s="61"/>
      <c r="E55" s="61"/>
      <c r="F55" s="725"/>
    </row>
    <row r="56" spans="2:6" ht="19.5" customHeight="1">
      <c r="B56" s="292" t="s">
        <v>551</v>
      </c>
      <c r="C56" s="62"/>
      <c r="D56" s="62"/>
      <c r="E56" s="62"/>
      <c r="F56" s="726">
        <v>1.78</v>
      </c>
    </row>
    <row r="57" spans="2:6" ht="19.5" customHeight="1">
      <c r="B57" s="292" t="s">
        <v>552</v>
      </c>
      <c r="C57" s="62"/>
      <c r="D57" s="62"/>
      <c r="E57" s="62"/>
      <c r="F57" s="726">
        <v>0.39</v>
      </c>
    </row>
    <row r="58" spans="2:6" ht="30.75" customHeight="1">
      <c r="B58" s="293" t="s">
        <v>553</v>
      </c>
      <c r="C58" s="62"/>
      <c r="D58" s="62"/>
      <c r="E58" s="62"/>
      <c r="F58" s="726">
        <v>0.01</v>
      </c>
    </row>
    <row r="59" spans="2:6" ht="19.5" customHeight="1">
      <c r="B59" s="292" t="s">
        <v>554</v>
      </c>
      <c r="C59" s="62"/>
      <c r="D59" s="62"/>
      <c r="E59" s="62"/>
      <c r="F59" s="726">
        <v>0.99</v>
      </c>
    </row>
    <row r="60" spans="2:6" ht="19.5" customHeight="1" thickBot="1">
      <c r="B60" s="294" t="s">
        <v>555</v>
      </c>
      <c r="C60" s="63"/>
      <c r="D60" s="63"/>
      <c r="E60" s="63"/>
      <c r="F60" s="727">
        <v>0.57</v>
      </c>
    </row>
    <row r="61" ht="17.25" customHeight="1"/>
    <row r="62" spans="2:6" ht="19.5" customHeight="1">
      <c r="B62" s="64"/>
      <c r="C62" s="65"/>
      <c r="D62" s="65"/>
      <c r="E62" s="65"/>
      <c r="F62" s="65"/>
    </row>
    <row r="64" ht="15" customHeight="1">
      <c r="B64" s="64" t="s">
        <v>556</v>
      </c>
    </row>
    <row r="65" spans="2:6" ht="15" customHeight="1">
      <c r="B65" s="896" t="s">
        <v>557</v>
      </c>
      <c r="C65" s="896"/>
      <c r="D65" s="896"/>
      <c r="E65" s="896"/>
      <c r="F65" s="896"/>
    </row>
    <row r="66" spans="2:6" ht="15">
      <c r="B66" s="896"/>
      <c r="C66" s="896"/>
      <c r="D66" s="896"/>
      <c r="E66" s="896"/>
      <c r="F66" s="896"/>
    </row>
    <row r="67" spans="2:6" ht="15">
      <c r="B67" s="896"/>
      <c r="C67" s="896"/>
      <c r="D67" s="896"/>
      <c r="E67" s="896"/>
      <c r="F67" s="896"/>
    </row>
    <row r="68" spans="2:6" ht="16.5" customHeight="1">
      <c r="B68" s="896"/>
      <c r="C68" s="896"/>
      <c r="D68" s="896"/>
      <c r="E68" s="896"/>
      <c r="F68" s="896"/>
    </row>
    <row r="69" spans="2:6" ht="18.75" customHeight="1">
      <c r="B69" s="897" t="s">
        <v>558</v>
      </c>
      <c r="C69" s="897"/>
      <c r="D69" s="897"/>
      <c r="E69" s="897"/>
      <c r="F69" s="897"/>
    </row>
    <row r="70" spans="2:6" ht="33.75" customHeight="1">
      <c r="B70" s="894" t="s">
        <v>564</v>
      </c>
      <c r="C70" s="894"/>
      <c r="D70" s="894"/>
      <c r="E70" s="894"/>
      <c r="F70" s="894"/>
    </row>
    <row r="71" spans="2:6" s="66" customFormat="1" ht="35.25" customHeight="1">
      <c r="B71" s="894" t="s">
        <v>559</v>
      </c>
      <c r="C71" s="894"/>
      <c r="D71" s="894"/>
      <c r="E71" s="894"/>
      <c r="F71" s="894"/>
    </row>
    <row r="72" spans="2:6" s="66" customFormat="1" ht="18.75" customHeight="1">
      <c r="B72" s="897" t="s">
        <v>560</v>
      </c>
      <c r="C72" s="897"/>
      <c r="D72" s="897"/>
      <c r="E72" s="897"/>
      <c r="F72" s="897"/>
    </row>
    <row r="73" spans="2:6" s="66" customFormat="1" ht="50.25" customHeight="1">
      <c r="B73" s="894" t="s">
        <v>561</v>
      </c>
      <c r="C73" s="894"/>
      <c r="D73" s="894"/>
      <c r="E73" s="894"/>
      <c r="F73" s="894"/>
    </row>
    <row r="74" spans="2:6" ht="15">
      <c r="B74" s="67"/>
      <c r="C74" s="67"/>
      <c r="D74" s="67"/>
      <c r="E74" s="67"/>
      <c r="F74" s="67"/>
    </row>
    <row r="75" spans="2:6" ht="15">
      <c r="B75" s="67"/>
      <c r="C75" s="67"/>
      <c r="D75" s="67"/>
      <c r="E75" s="67"/>
      <c r="F75" s="67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  <ignoredErrors>
    <ignoredError sqref="C9:E9 C15:E15 C21:E21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0"/>
  <sheetViews>
    <sheetView showGridLines="0" zoomScale="70" zoomScaleNormal="70" workbookViewId="0" topLeftCell="A130">
      <selection activeCell="H124" sqref="H12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256" t="s">
        <v>759</v>
      </c>
    </row>
    <row r="3" spans="2:8" ht="30" customHeight="1">
      <c r="B3" s="866" t="s">
        <v>845</v>
      </c>
      <c r="C3" s="866"/>
      <c r="D3" s="866"/>
      <c r="E3" s="866"/>
      <c r="F3" s="866"/>
      <c r="G3" s="866"/>
      <c r="H3" s="866"/>
    </row>
    <row r="4" spans="2:8" ht="26.25" customHeight="1" thickBot="1">
      <c r="B4" s="302"/>
      <c r="C4" s="303"/>
      <c r="D4" s="303"/>
      <c r="E4" s="296"/>
      <c r="F4" s="296"/>
      <c r="G4" s="296"/>
      <c r="H4" s="297" t="s">
        <v>523</v>
      </c>
    </row>
    <row r="5" spans="1:9" ht="26.25" customHeight="1" thickBot="1">
      <c r="A5" s="299"/>
      <c r="B5" s="903" t="s">
        <v>620</v>
      </c>
      <c r="C5" s="902" t="s">
        <v>628</v>
      </c>
      <c r="D5" s="902" t="s">
        <v>48</v>
      </c>
      <c r="E5" s="901"/>
      <c r="F5" s="901"/>
      <c r="G5" s="901"/>
      <c r="H5" s="901"/>
      <c r="I5" s="250"/>
    </row>
    <row r="6" spans="1:9" s="242" customFormat="1" ht="30" customHeight="1">
      <c r="A6" s="300"/>
      <c r="B6" s="904"/>
      <c r="C6" s="902"/>
      <c r="D6" s="902"/>
      <c r="E6" s="873" t="s">
        <v>912</v>
      </c>
      <c r="F6" s="873" t="s">
        <v>911</v>
      </c>
      <c r="G6" s="873" t="s">
        <v>910</v>
      </c>
      <c r="H6" s="899" t="s">
        <v>909</v>
      </c>
      <c r="I6" s="298"/>
    </row>
    <row r="7" spans="1:9" s="243" customFormat="1" ht="33" customHeight="1">
      <c r="A7" s="301"/>
      <c r="B7" s="904"/>
      <c r="C7" s="902"/>
      <c r="D7" s="902"/>
      <c r="E7" s="898"/>
      <c r="F7" s="898"/>
      <c r="G7" s="898"/>
      <c r="H7" s="900"/>
      <c r="I7" s="247"/>
    </row>
    <row r="8" spans="1:9" s="243" customFormat="1" ht="22.5" customHeight="1" thickBot="1">
      <c r="A8" s="301"/>
      <c r="B8" s="311">
        <v>1</v>
      </c>
      <c r="C8" s="309">
        <v>2</v>
      </c>
      <c r="D8" s="310">
        <v>3</v>
      </c>
      <c r="E8" s="307">
        <v>4</v>
      </c>
      <c r="F8" s="307">
        <v>5</v>
      </c>
      <c r="G8" s="307">
        <v>6</v>
      </c>
      <c r="H8" s="308">
        <v>7</v>
      </c>
      <c r="I8" s="247"/>
    </row>
    <row r="9" spans="1:9" s="244" customFormat="1" ht="34.5" customHeight="1">
      <c r="A9" s="306"/>
      <c r="B9" s="305"/>
      <c r="C9" s="233" t="s">
        <v>109</v>
      </c>
      <c r="D9" s="304"/>
      <c r="E9" s="352"/>
      <c r="F9" s="352"/>
      <c r="G9" s="352"/>
      <c r="H9" s="353"/>
      <c r="I9" s="248"/>
    </row>
    <row r="10" spans="1:9" s="244" customFormat="1" ht="34.5" customHeight="1">
      <c r="A10" s="306"/>
      <c r="B10" s="234">
        <v>0</v>
      </c>
      <c r="C10" s="31" t="s">
        <v>140</v>
      </c>
      <c r="D10" s="253" t="s">
        <v>659</v>
      </c>
      <c r="E10" s="359"/>
      <c r="F10" s="359"/>
      <c r="G10" s="359"/>
      <c r="H10" s="360"/>
      <c r="I10" s="248"/>
    </row>
    <row r="11" spans="2:9" s="244" customFormat="1" ht="34.5" customHeight="1">
      <c r="B11" s="234"/>
      <c r="C11" s="31" t="s">
        <v>519</v>
      </c>
      <c r="D11" s="253" t="s">
        <v>660</v>
      </c>
      <c r="E11" s="359">
        <f>E12+E19+E28+E33+E43</f>
        <v>197201</v>
      </c>
      <c r="F11" s="359">
        <f>F12+F19+F28+F33+F43</f>
        <v>201201</v>
      </c>
      <c r="G11" s="359">
        <f>G12+G19+G28+G33+G43</f>
        <v>203201</v>
      </c>
      <c r="H11" s="359">
        <f>H12+H19+H28+H33+H43</f>
        <v>207090</v>
      </c>
      <c r="I11" s="248"/>
    </row>
    <row r="12" spans="2:9" s="244" customFormat="1" ht="34.5" customHeight="1">
      <c r="B12" s="234">
        <v>1</v>
      </c>
      <c r="C12" s="31" t="s">
        <v>305</v>
      </c>
      <c r="D12" s="253" t="s">
        <v>661</v>
      </c>
      <c r="E12" s="359">
        <f>E13+E14+E15+E16+E17+E18</f>
        <v>7200</v>
      </c>
      <c r="F12" s="359">
        <f>F13+F14+F15+F16+F17+F18</f>
        <v>8200</v>
      </c>
      <c r="G12" s="359">
        <f>G13+G14+G15+G16+G17+G18</f>
        <v>8200</v>
      </c>
      <c r="H12" s="359">
        <f>H13+H14+H15+H16+H17+H18</f>
        <v>8200</v>
      </c>
      <c r="I12" s="248"/>
    </row>
    <row r="13" spans="2:9" s="244" customFormat="1" ht="34.5" customHeight="1">
      <c r="B13" s="234" t="s">
        <v>306</v>
      </c>
      <c r="C13" s="32" t="s">
        <v>307</v>
      </c>
      <c r="D13" s="253" t="s">
        <v>662</v>
      </c>
      <c r="E13" s="359"/>
      <c r="F13" s="359"/>
      <c r="G13" s="359"/>
      <c r="H13" s="360"/>
      <c r="I13" s="248"/>
    </row>
    <row r="14" spans="2:9" s="244" customFormat="1" ht="34.5" customHeight="1">
      <c r="B14" s="234" t="s">
        <v>308</v>
      </c>
      <c r="C14" s="32" t="s">
        <v>309</v>
      </c>
      <c r="D14" s="253" t="s">
        <v>663</v>
      </c>
      <c r="E14" s="359">
        <v>7200</v>
      </c>
      <c r="F14" s="359">
        <v>8200</v>
      </c>
      <c r="G14" s="359">
        <v>8200</v>
      </c>
      <c r="H14" s="360">
        <v>8200</v>
      </c>
      <c r="I14" s="248"/>
    </row>
    <row r="15" spans="2:9" s="244" customFormat="1" ht="34.5" customHeight="1">
      <c r="B15" s="234" t="s">
        <v>310</v>
      </c>
      <c r="C15" s="32" t="s">
        <v>141</v>
      </c>
      <c r="D15" s="253" t="s">
        <v>664</v>
      </c>
      <c r="E15" s="359"/>
      <c r="F15" s="359"/>
      <c r="G15" s="359"/>
      <c r="H15" s="360"/>
      <c r="I15" s="248"/>
    </row>
    <row r="16" spans="2:9" s="244" customFormat="1" ht="34.5" customHeight="1">
      <c r="B16" s="235" t="s">
        <v>311</v>
      </c>
      <c r="C16" s="32" t="s">
        <v>142</v>
      </c>
      <c r="D16" s="253" t="s">
        <v>665</v>
      </c>
      <c r="E16" s="359"/>
      <c r="F16" s="359"/>
      <c r="G16" s="359"/>
      <c r="H16" s="360"/>
      <c r="I16" s="248"/>
    </row>
    <row r="17" spans="2:9" s="244" customFormat="1" ht="34.5" customHeight="1">
      <c r="B17" s="235" t="s">
        <v>312</v>
      </c>
      <c r="C17" s="32" t="s">
        <v>143</v>
      </c>
      <c r="D17" s="253" t="s">
        <v>666</v>
      </c>
      <c r="E17" s="359"/>
      <c r="F17" s="359"/>
      <c r="G17" s="359"/>
      <c r="H17" s="360"/>
      <c r="I17" s="248"/>
    </row>
    <row r="18" spans="2:9" s="244" customFormat="1" ht="34.5" customHeight="1">
      <c r="B18" s="235" t="s">
        <v>313</v>
      </c>
      <c r="C18" s="32" t="s">
        <v>144</v>
      </c>
      <c r="D18" s="253" t="s">
        <v>667</v>
      </c>
      <c r="E18" s="359"/>
      <c r="F18" s="359"/>
      <c r="G18" s="359"/>
      <c r="H18" s="360"/>
      <c r="I18" s="248"/>
    </row>
    <row r="19" spans="2:9" s="244" customFormat="1" ht="34.5" customHeight="1">
      <c r="B19" s="236">
        <v>2</v>
      </c>
      <c r="C19" s="31" t="s">
        <v>314</v>
      </c>
      <c r="D19" s="253" t="s">
        <v>668</v>
      </c>
      <c r="E19" s="359">
        <f>E20+E21+E22+E23+E24+E25+E26+E27</f>
        <v>189594</v>
      </c>
      <c r="F19" s="359">
        <f>F20+F21+F22+F23+F24+F25+F26+F27</f>
        <v>192594</v>
      </c>
      <c r="G19" s="359">
        <f>G20+G21+G22+G23+G24+G25+G26+G27</f>
        <v>194594</v>
      </c>
      <c r="H19" s="359">
        <f>H20+H21+H22+H23+H24+H25+H26+H27</f>
        <v>198483</v>
      </c>
      <c r="I19" s="248"/>
    </row>
    <row r="20" spans="2:9" s="244" customFormat="1" ht="34.5" customHeight="1">
      <c r="B20" s="234" t="s">
        <v>315</v>
      </c>
      <c r="C20" s="32" t="s">
        <v>145</v>
      </c>
      <c r="D20" s="253" t="s">
        <v>669</v>
      </c>
      <c r="E20" s="359">
        <v>3342</v>
      </c>
      <c r="F20" s="359">
        <v>3342</v>
      </c>
      <c r="G20" s="359">
        <v>3342</v>
      </c>
      <c r="H20" s="360">
        <v>3342</v>
      </c>
      <c r="I20" s="248"/>
    </row>
    <row r="21" spans="2:9" s="244" customFormat="1" ht="34.5" customHeight="1">
      <c r="B21" s="235" t="s">
        <v>316</v>
      </c>
      <c r="C21" s="32" t="s">
        <v>146</v>
      </c>
      <c r="D21" s="253" t="s">
        <v>670</v>
      </c>
      <c r="E21" s="359">
        <v>116000</v>
      </c>
      <c r="F21" s="359">
        <v>116000</v>
      </c>
      <c r="G21" s="359">
        <v>116000</v>
      </c>
      <c r="H21" s="360">
        <v>116000</v>
      </c>
      <c r="I21" s="248"/>
    </row>
    <row r="22" spans="2:9" s="244" customFormat="1" ht="34.5" customHeight="1">
      <c r="B22" s="234" t="s">
        <v>317</v>
      </c>
      <c r="C22" s="32" t="s">
        <v>147</v>
      </c>
      <c r="D22" s="253" t="s">
        <v>671</v>
      </c>
      <c r="E22" s="359">
        <v>53000</v>
      </c>
      <c r="F22" s="359">
        <v>56000</v>
      </c>
      <c r="G22" s="359">
        <v>58000</v>
      </c>
      <c r="H22" s="360">
        <v>61500</v>
      </c>
      <c r="I22" s="248"/>
    </row>
    <row r="23" spans="2:9" s="244" customFormat="1" ht="34.5" customHeight="1">
      <c r="B23" s="234" t="s">
        <v>318</v>
      </c>
      <c r="C23" s="32" t="s">
        <v>148</v>
      </c>
      <c r="D23" s="253" t="s">
        <v>672</v>
      </c>
      <c r="E23" s="359">
        <v>2327</v>
      </c>
      <c r="F23" s="359">
        <v>2327</v>
      </c>
      <c r="G23" s="359">
        <v>2327</v>
      </c>
      <c r="H23" s="360">
        <v>2327</v>
      </c>
      <c r="I23" s="248"/>
    </row>
    <row r="24" spans="2:9" s="244" customFormat="1" ht="34.5" customHeight="1">
      <c r="B24" s="234" t="s">
        <v>319</v>
      </c>
      <c r="C24" s="32" t="s">
        <v>149</v>
      </c>
      <c r="D24" s="253" t="s">
        <v>673</v>
      </c>
      <c r="E24" s="359"/>
      <c r="F24" s="359"/>
      <c r="G24" s="359"/>
      <c r="H24" s="360"/>
      <c r="I24" s="248"/>
    </row>
    <row r="25" spans="2:9" s="244" customFormat="1" ht="34.5" customHeight="1">
      <c r="B25" s="234" t="s">
        <v>320</v>
      </c>
      <c r="C25" s="32" t="s">
        <v>321</v>
      </c>
      <c r="D25" s="253" t="s">
        <v>674</v>
      </c>
      <c r="E25" s="359">
        <v>6425</v>
      </c>
      <c r="F25" s="359">
        <v>6425</v>
      </c>
      <c r="G25" s="359">
        <v>6425</v>
      </c>
      <c r="H25" s="360">
        <v>6425</v>
      </c>
      <c r="I25" s="248"/>
    </row>
    <row r="26" spans="2:9" s="244" customFormat="1" ht="34.5" customHeight="1">
      <c r="B26" s="234" t="s">
        <v>322</v>
      </c>
      <c r="C26" s="32" t="s">
        <v>323</v>
      </c>
      <c r="D26" s="253" t="s">
        <v>675</v>
      </c>
      <c r="E26" s="359">
        <v>8500</v>
      </c>
      <c r="F26" s="359">
        <v>8500</v>
      </c>
      <c r="G26" s="359">
        <v>8500</v>
      </c>
      <c r="H26" s="360">
        <v>8889</v>
      </c>
      <c r="I26" s="248"/>
    </row>
    <row r="27" spans="2:9" s="244" customFormat="1" ht="34.5" customHeight="1">
      <c r="B27" s="234" t="s">
        <v>324</v>
      </c>
      <c r="C27" s="32" t="s">
        <v>150</v>
      </c>
      <c r="D27" s="253" t="s">
        <v>676</v>
      </c>
      <c r="E27" s="359"/>
      <c r="F27" s="359"/>
      <c r="G27" s="359"/>
      <c r="H27" s="360"/>
      <c r="I27" s="248"/>
    </row>
    <row r="28" spans="2:9" s="244" customFormat="1" ht="34.5" customHeight="1">
      <c r="B28" s="236">
        <v>3</v>
      </c>
      <c r="C28" s="31" t="s">
        <v>325</v>
      </c>
      <c r="D28" s="253" t="s">
        <v>677</v>
      </c>
      <c r="E28" s="359"/>
      <c r="F28" s="359"/>
      <c r="G28" s="359"/>
      <c r="H28" s="360"/>
      <c r="I28" s="248"/>
    </row>
    <row r="29" spans="2:9" s="244" customFormat="1" ht="34.5" customHeight="1">
      <c r="B29" s="234" t="s">
        <v>326</v>
      </c>
      <c r="C29" s="32" t="s">
        <v>151</v>
      </c>
      <c r="D29" s="253" t="s">
        <v>678</v>
      </c>
      <c r="E29" s="359"/>
      <c r="F29" s="359"/>
      <c r="G29" s="359"/>
      <c r="H29" s="360"/>
      <c r="I29" s="248"/>
    </row>
    <row r="30" spans="2:9" s="244" customFormat="1" ht="34.5" customHeight="1">
      <c r="B30" s="235" t="s">
        <v>327</v>
      </c>
      <c r="C30" s="32" t="s">
        <v>152</v>
      </c>
      <c r="D30" s="253" t="s">
        <v>679</v>
      </c>
      <c r="E30" s="359"/>
      <c r="F30" s="359"/>
      <c r="G30" s="359"/>
      <c r="H30" s="360"/>
      <c r="I30" s="248"/>
    </row>
    <row r="31" spans="2:9" s="244" customFormat="1" ht="34.5" customHeight="1">
      <c r="B31" s="235" t="s">
        <v>328</v>
      </c>
      <c r="C31" s="32" t="s">
        <v>153</v>
      </c>
      <c r="D31" s="253" t="s">
        <v>680</v>
      </c>
      <c r="E31" s="359"/>
      <c r="F31" s="359"/>
      <c r="G31" s="359"/>
      <c r="H31" s="360"/>
      <c r="I31" s="248"/>
    </row>
    <row r="32" spans="2:9" s="244" customFormat="1" ht="34.5" customHeight="1">
      <c r="B32" s="235" t="s">
        <v>329</v>
      </c>
      <c r="C32" s="32" t="s">
        <v>154</v>
      </c>
      <c r="D32" s="253" t="s">
        <v>681</v>
      </c>
      <c r="E32" s="359"/>
      <c r="F32" s="359"/>
      <c r="G32" s="359"/>
      <c r="H32" s="360"/>
      <c r="I32" s="248"/>
    </row>
    <row r="33" spans="2:9" s="244" customFormat="1" ht="34.5" customHeight="1">
      <c r="B33" s="237" t="s">
        <v>330</v>
      </c>
      <c r="C33" s="31" t="s">
        <v>331</v>
      </c>
      <c r="D33" s="253" t="s">
        <v>682</v>
      </c>
      <c r="E33" s="359">
        <f>E34+E35+E36+E37+E38+E39+E40+E41+E42</f>
        <v>407</v>
      </c>
      <c r="F33" s="359">
        <f>F34+F35+F36+F37+F38+F39+F40+F41+F42</f>
        <v>407</v>
      </c>
      <c r="G33" s="359">
        <f>G34+G35+G36+G37+G38+G39+G40+G41+G42</f>
        <v>407</v>
      </c>
      <c r="H33" s="359">
        <f>H34+H35+H36+H37+H38+H39+H40+H41+H42</f>
        <v>407</v>
      </c>
      <c r="I33" s="248"/>
    </row>
    <row r="34" spans="2:9" s="244" customFormat="1" ht="34.5" customHeight="1">
      <c r="B34" s="235" t="s">
        <v>332</v>
      </c>
      <c r="C34" s="32" t="s">
        <v>155</v>
      </c>
      <c r="D34" s="253" t="s">
        <v>683</v>
      </c>
      <c r="E34" s="359"/>
      <c r="F34" s="359"/>
      <c r="G34" s="359"/>
      <c r="H34" s="360"/>
      <c r="I34" s="248"/>
    </row>
    <row r="35" spans="2:9" s="244" customFormat="1" ht="34.5" customHeight="1">
      <c r="B35" s="235" t="s">
        <v>333</v>
      </c>
      <c r="C35" s="32" t="s">
        <v>334</v>
      </c>
      <c r="D35" s="253" t="s">
        <v>684</v>
      </c>
      <c r="E35" s="359">
        <v>407</v>
      </c>
      <c r="F35" s="359">
        <v>407</v>
      </c>
      <c r="G35" s="359">
        <v>407</v>
      </c>
      <c r="H35" s="360">
        <v>407</v>
      </c>
      <c r="I35" s="248"/>
    </row>
    <row r="36" spans="2:9" s="244" customFormat="1" ht="34.5" customHeight="1">
      <c r="B36" s="235" t="s">
        <v>335</v>
      </c>
      <c r="C36" s="32" t="s">
        <v>336</v>
      </c>
      <c r="D36" s="253" t="s">
        <v>685</v>
      </c>
      <c r="E36" s="359"/>
      <c r="F36" s="359"/>
      <c r="G36" s="359"/>
      <c r="H36" s="360"/>
      <c r="I36" s="248"/>
    </row>
    <row r="37" spans="2:9" s="244" customFormat="1" ht="34.5" customHeight="1">
      <c r="B37" s="235" t="s">
        <v>337</v>
      </c>
      <c r="C37" s="32" t="s">
        <v>338</v>
      </c>
      <c r="D37" s="253" t="s">
        <v>686</v>
      </c>
      <c r="E37" s="359"/>
      <c r="F37" s="359"/>
      <c r="G37" s="359"/>
      <c r="H37" s="360"/>
      <c r="I37" s="248"/>
    </row>
    <row r="38" spans="2:9" s="244" customFormat="1" ht="34.5" customHeight="1">
      <c r="B38" s="235" t="s">
        <v>337</v>
      </c>
      <c r="C38" s="32" t="s">
        <v>339</v>
      </c>
      <c r="D38" s="253" t="s">
        <v>687</v>
      </c>
      <c r="E38" s="359"/>
      <c r="F38" s="359"/>
      <c r="G38" s="359"/>
      <c r="H38" s="360"/>
      <c r="I38" s="248"/>
    </row>
    <row r="39" spans="2:9" s="244" customFormat="1" ht="34.5" customHeight="1">
      <c r="B39" s="235" t="s">
        <v>340</v>
      </c>
      <c r="C39" s="32" t="s">
        <v>341</v>
      </c>
      <c r="D39" s="253" t="s">
        <v>688</v>
      </c>
      <c r="E39" s="359"/>
      <c r="F39" s="359"/>
      <c r="G39" s="359"/>
      <c r="H39" s="360"/>
      <c r="I39" s="248"/>
    </row>
    <row r="40" spans="2:9" s="244" customFormat="1" ht="34.5" customHeight="1">
      <c r="B40" s="235" t="s">
        <v>340</v>
      </c>
      <c r="C40" s="32" t="s">
        <v>342</v>
      </c>
      <c r="D40" s="253" t="s">
        <v>689</v>
      </c>
      <c r="E40" s="359"/>
      <c r="F40" s="359"/>
      <c r="G40" s="359"/>
      <c r="H40" s="360"/>
      <c r="I40" s="248"/>
    </row>
    <row r="41" spans="2:9" s="244" customFormat="1" ht="34.5" customHeight="1">
      <c r="B41" s="235" t="s">
        <v>343</v>
      </c>
      <c r="C41" s="32" t="s">
        <v>344</v>
      </c>
      <c r="D41" s="253" t="s">
        <v>690</v>
      </c>
      <c r="E41" s="359"/>
      <c r="F41" s="359"/>
      <c r="G41" s="359"/>
      <c r="H41" s="360"/>
      <c r="I41" s="248"/>
    </row>
    <row r="42" spans="2:9" s="244" customFormat="1" ht="34.5" customHeight="1">
      <c r="B42" s="235" t="s">
        <v>345</v>
      </c>
      <c r="C42" s="32" t="s">
        <v>346</v>
      </c>
      <c r="D42" s="253" t="s">
        <v>691</v>
      </c>
      <c r="E42" s="359"/>
      <c r="F42" s="359"/>
      <c r="G42" s="359"/>
      <c r="H42" s="360"/>
      <c r="I42" s="248"/>
    </row>
    <row r="43" spans="2:9" s="244" customFormat="1" ht="34.5" customHeight="1">
      <c r="B43" s="237">
        <v>5</v>
      </c>
      <c r="C43" s="31" t="s">
        <v>347</v>
      </c>
      <c r="D43" s="253" t="s">
        <v>692</v>
      </c>
      <c r="E43" s="359">
        <f>E44+E45+E46+E47+E48+E49+E50</f>
        <v>0</v>
      </c>
      <c r="F43" s="359">
        <f>F44+F45+F46+F47+F48+F49+F50</f>
        <v>0</v>
      </c>
      <c r="G43" s="359">
        <f>G44+G45+G46+G47+G48+G49+G50</f>
        <v>0</v>
      </c>
      <c r="H43" s="359">
        <f>H44+H45+H46+H47+H48+H49+H50</f>
        <v>0</v>
      </c>
      <c r="I43" s="248"/>
    </row>
    <row r="44" spans="2:9" s="244" customFormat="1" ht="34.5" customHeight="1">
      <c r="B44" s="235" t="s">
        <v>348</v>
      </c>
      <c r="C44" s="32" t="s">
        <v>349</v>
      </c>
      <c r="D44" s="253" t="s">
        <v>693</v>
      </c>
      <c r="E44" s="359"/>
      <c r="F44" s="359"/>
      <c r="G44" s="359"/>
      <c r="H44" s="360"/>
      <c r="I44" s="248"/>
    </row>
    <row r="45" spans="2:9" s="244" customFormat="1" ht="34.5" customHeight="1">
      <c r="B45" s="235" t="s">
        <v>350</v>
      </c>
      <c r="C45" s="32" t="s">
        <v>351</v>
      </c>
      <c r="D45" s="253" t="s">
        <v>694</v>
      </c>
      <c r="E45" s="359"/>
      <c r="F45" s="359"/>
      <c r="G45" s="359"/>
      <c r="H45" s="360"/>
      <c r="I45" s="248"/>
    </row>
    <row r="46" spans="2:9" s="244" customFormat="1" ht="34.5" customHeight="1">
      <c r="B46" s="235" t="s">
        <v>352</v>
      </c>
      <c r="C46" s="32" t="s">
        <v>353</v>
      </c>
      <c r="D46" s="253" t="s">
        <v>695</v>
      </c>
      <c r="E46" s="359"/>
      <c r="F46" s="359"/>
      <c r="G46" s="359"/>
      <c r="H46" s="360"/>
      <c r="I46" s="248"/>
    </row>
    <row r="47" spans="2:9" s="244" customFormat="1" ht="34.5" customHeight="1">
      <c r="B47" s="235" t="s">
        <v>629</v>
      </c>
      <c r="C47" s="32" t="s">
        <v>354</v>
      </c>
      <c r="D47" s="253" t="s">
        <v>696</v>
      </c>
      <c r="E47" s="359"/>
      <c r="F47" s="359"/>
      <c r="G47" s="359"/>
      <c r="H47" s="360"/>
      <c r="I47" s="248"/>
    </row>
    <row r="48" spans="2:9" s="244" customFormat="1" ht="34.5" customHeight="1">
      <c r="B48" s="235" t="s">
        <v>355</v>
      </c>
      <c r="C48" s="32" t="s">
        <v>356</v>
      </c>
      <c r="D48" s="253" t="s">
        <v>697</v>
      </c>
      <c r="E48" s="359"/>
      <c r="F48" s="359"/>
      <c r="G48" s="359"/>
      <c r="H48" s="360"/>
      <c r="I48" s="248"/>
    </row>
    <row r="49" spans="2:9" s="244" customFormat="1" ht="34.5" customHeight="1">
      <c r="B49" s="235" t="s">
        <v>357</v>
      </c>
      <c r="C49" s="32" t="s">
        <v>358</v>
      </c>
      <c r="D49" s="253" t="s">
        <v>698</v>
      </c>
      <c r="E49" s="359"/>
      <c r="F49" s="359"/>
      <c r="G49" s="359"/>
      <c r="H49" s="360"/>
      <c r="I49" s="248"/>
    </row>
    <row r="50" spans="2:9" s="244" customFormat="1" ht="34.5" customHeight="1">
      <c r="B50" s="235" t="s">
        <v>359</v>
      </c>
      <c r="C50" s="32" t="s">
        <v>360</v>
      </c>
      <c r="D50" s="253" t="s">
        <v>699</v>
      </c>
      <c r="E50" s="359"/>
      <c r="F50" s="359"/>
      <c r="G50" s="359"/>
      <c r="H50" s="360"/>
      <c r="I50" s="248"/>
    </row>
    <row r="51" spans="2:9" s="244" customFormat="1" ht="34.5" customHeight="1">
      <c r="B51" s="237">
        <v>288</v>
      </c>
      <c r="C51" s="31" t="s">
        <v>156</v>
      </c>
      <c r="D51" s="253" t="s">
        <v>700</v>
      </c>
      <c r="E51" s="359">
        <v>1858</v>
      </c>
      <c r="F51" s="359">
        <v>1858</v>
      </c>
      <c r="G51" s="359">
        <v>1858</v>
      </c>
      <c r="H51" s="360">
        <v>2000</v>
      </c>
      <c r="I51" s="248"/>
    </row>
    <row r="52" spans="2:9" s="244" customFormat="1" ht="34.5" customHeight="1">
      <c r="B52" s="237"/>
      <c r="C52" s="31" t="s">
        <v>361</v>
      </c>
      <c r="D52" s="253" t="s">
        <v>701</v>
      </c>
      <c r="E52" s="359">
        <f>E53+E60+E68+E69+E70+E71+E77+E78+E79</f>
        <v>116843</v>
      </c>
      <c r="F52" s="359">
        <f>F53+F60+F68+F69+F70+F71+F77+F78+F79</f>
        <v>113443</v>
      </c>
      <c r="G52" s="359">
        <f>G53+G60+G68+G69+G70+G71+G77+G78+G79</f>
        <v>116043</v>
      </c>
      <c r="H52" s="359">
        <f>H53+H60+H68+H69+H70+H71+H77+H78+H79</f>
        <v>120596</v>
      </c>
      <c r="I52" s="248"/>
    </row>
    <row r="53" spans="2:9" s="244" customFormat="1" ht="34.5" customHeight="1">
      <c r="B53" s="237" t="s">
        <v>157</v>
      </c>
      <c r="C53" s="31" t="s">
        <v>362</v>
      </c>
      <c r="D53" s="253" t="s">
        <v>702</v>
      </c>
      <c r="E53" s="359">
        <f>E54+E55+E56+E57+E58+E59</f>
        <v>15421</v>
      </c>
      <c r="F53" s="359">
        <f>F54+F55+F56+F57+F58+F59</f>
        <v>16020</v>
      </c>
      <c r="G53" s="359">
        <f>G54+G55+G56+G57+G58+G59</f>
        <v>16520</v>
      </c>
      <c r="H53" s="359">
        <f>H54+H55+H56+H57+H58+H59</f>
        <v>16731</v>
      </c>
      <c r="I53" s="248"/>
    </row>
    <row r="54" spans="2:9" s="244" customFormat="1" ht="34.5" customHeight="1">
      <c r="B54" s="235">
        <v>10</v>
      </c>
      <c r="C54" s="32" t="s">
        <v>363</v>
      </c>
      <c r="D54" s="253" t="s">
        <v>703</v>
      </c>
      <c r="E54" s="359">
        <v>11500</v>
      </c>
      <c r="F54" s="359">
        <v>11500</v>
      </c>
      <c r="G54" s="359">
        <v>12000</v>
      </c>
      <c r="H54" s="360">
        <v>13500</v>
      </c>
      <c r="I54" s="248"/>
    </row>
    <row r="55" spans="2:9" s="244" customFormat="1" ht="34.5" customHeight="1">
      <c r="B55" s="235">
        <v>11</v>
      </c>
      <c r="C55" s="32" t="s">
        <v>158</v>
      </c>
      <c r="D55" s="253" t="s">
        <v>704</v>
      </c>
      <c r="E55" s="359"/>
      <c r="F55" s="359"/>
      <c r="G55" s="359"/>
      <c r="H55" s="360"/>
      <c r="I55" s="248"/>
    </row>
    <row r="56" spans="2:9" s="244" customFormat="1" ht="34.5" customHeight="1">
      <c r="B56" s="235">
        <v>12</v>
      </c>
      <c r="C56" s="32" t="s">
        <v>159</v>
      </c>
      <c r="D56" s="253" t="s">
        <v>705</v>
      </c>
      <c r="E56" s="359"/>
      <c r="F56" s="359">
        <v>100</v>
      </c>
      <c r="G56" s="359">
        <v>100</v>
      </c>
      <c r="H56" s="360">
        <v>100</v>
      </c>
      <c r="I56" s="248"/>
    </row>
    <row r="57" spans="2:9" s="244" customFormat="1" ht="34.5" customHeight="1">
      <c r="B57" s="235">
        <v>13</v>
      </c>
      <c r="C57" s="32" t="s">
        <v>161</v>
      </c>
      <c r="D57" s="253" t="s">
        <v>706</v>
      </c>
      <c r="E57" s="359">
        <v>700</v>
      </c>
      <c r="F57" s="359">
        <v>800</v>
      </c>
      <c r="G57" s="359">
        <v>800</v>
      </c>
      <c r="H57" s="360">
        <v>800</v>
      </c>
      <c r="I57" s="248"/>
    </row>
    <row r="58" spans="2:9" s="244" customFormat="1" ht="34.5" customHeight="1">
      <c r="B58" s="235">
        <v>14</v>
      </c>
      <c r="C58" s="32" t="s">
        <v>364</v>
      </c>
      <c r="D58" s="253" t="s">
        <v>707</v>
      </c>
      <c r="E58" s="359">
        <v>3121</v>
      </c>
      <c r="F58" s="359">
        <v>3620</v>
      </c>
      <c r="G58" s="359">
        <v>3620</v>
      </c>
      <c r="H58" s="360">
        <v>2231</v>
      </c>
      <c r="I58" s="248"/>
    </row>
    <row r="59" spans="2:9" s="244" customFormat="1" ht="34.5" customHeight="1">
      <c r="B59" s="235">
        <v>15</v>
      </c>
      <c r="C59" s="30" t="s">
        <v>163</v>
      </c>
      <c r="D59" s="253" t="s">
        <v>708</v>
      </c>
      <c r="E59" s="359">
        <v>100</v>
      </c>
      <c r="F59" s="359"/>
      <c r="G59" s="359"/>
      <c r="H59" s="360">
        <v>100</v>
      </c>
      <c r="I59" s="248"/>
    </row>
    <row r="60" spans="2:9" s="244" customFormat="1" ht="34.5" customHeight="1">
      <c r="B60" s="237"/>
      <c r="C60" s="31" t="s">
        <v>365</v>
      </c>
      <c r="D60" s="253" t="s">
        <v>709</v>
      </c>
      <c r="E60" s="359">
        <f>E61+E62+E63+E64+E65+E66+E67</f>
        <v>62574</v>
      </c>
      <c r="F60" s="359">
        <f>F61+F62+F63+F64+F65+F66+F67</f>
        <v>70403</v>
      </c>
      <c r="G60" s="359">
        <f>G61+G62+G63+G64+G65+G66+G67</f>
        <v>71182</v>
      </c>
      <c r="H60" s="359">
        <f>H61+H62+H63+H64+H65+H66+H67</f>
        <v>64200</v>
      </c>
      <c r="I60" s="248"/>
    </row>
    <row r="61" spans="2:9" s="245" customFormat="1" ht="34.5" customHeight="1">
      <c r="B61" s="235" t="s">
        <v>366</v>
      </c>
      <c r="C61" s="32" t="s">
        <v>367</v>
      </c>
      <c r="D61" s="253" t="s">
        <v>710</v>
      </c>
      <c r="E61" s="359"/>
      <c r="F61" s="359"/>
      <c r="G61" s="359"/>
      <c r="H61" s="360"/>
      <c r="I61" s="249"/>
    </row>
    <row r="62" spans="2:9" s="245" customFormat="1" ht="34.5" customHeight="1">
      <c r="B62" s="235" t="s">
        <v>368</v>
      </c>
      <c r="C62" s="32" t="s">
        <v>369</v>
      </c>
      <c r="D62" s="253" t="s">
        <v>711</v>
      </c>
      <c r="E62" s="359"/>
      <c r="F62" s="359"/>
      <c r="G62" s="359"/>
      <c r="H62" s="360"/>
      <c r="I62" s="249"/>
    </row>
    <row r="63" spans="2:9" s="244" customFormat="1" ht="34.5" customHeight="1">
      <c r="B63" s="235" t="s">
        <v>370</v>
      </c>
      <c r="C63" s="32" t="s">
        <v>371</v>
      </c>
      <c r="D63" s="253" t="s">
        <v>712</v>
      </c>
      <c r="E63" s="359"/>
      <c r="F63" s="359"/>
      <c r="G63" s="359"/>
      <c r="H63" s="360"/>
      <c r="I63" s="248"/>
    </row>
    <row r="64" spans="2:9" s="245" customFormat="1" ht="34.5" customHeight="1">
      <c r="B64" s="235" t="s">
        <v>372</v>
      </c>
      <c r="C64" s="32" t="s">
        <v>373</v>
      </c>
      <c r="D64" s="253" t="s">
        <v>713</v>
      </c>
      <c r="E64" s="359"/>
      <c r="F64" s="359"/>
      <c r="G64" s="359"/>
      <c r="H64" s="360"/>
      <c r="I64" s="249"/>
    </row>
    <row r="65" spans="2:9" ht="34.5" customHeight="1">
      <c r="B65" s="235" t="s">
        <v>374</v>
      </c>
      <c r="C65" s="32" t="s">
        <v>375</v>
      </c>
      <c r="D65" s="253" t="s">
        <v>714</v>
      </c>
      <c r="E65" s="359">
        <v>62574</v>
      </c>
      <c r="F65" s="359">
        <v>70403</v>
      </c>
      <c r="G65" s="359">
        <v>71182</v>
      </c>
      <c r="H65" s="360">
        <v>64200</v>
      </c>
      <c r="I65" s="250"/>
    </row>
    <row r="66" spans="2:9" ht="34.5" customHeight="1">
      <c r="B66" s="235" t="s">
        <v>376</v>
      </c>
      <c r="C66" s="32" t="s">
        <v>377</v>
      </c>
      <c r="D66" s="253" t="s">
        <v>715</v>
      </c>
      <c r="E66" s="359"/>
      <c r="F66" s="359"/>
      <c r="G66" s="359"/>
      <c r="H66" s="360"/>
      <c r="I66" s="250"/>
    </row>
    <row r="67" spans="2:9" ht="34.5" customHeight="1">
      <c r="B67" s="235" t="s">
        <v>378</v>
      </c>
      <c r="C67" s="32" t="s">
        <v>379</v>
      </c>
      <c r="D67" s="253" t="s">
        <v>716</v>
      </c>
      <c r="E67" s="359"/>
      <c r="F67" s="359"/>
      <c r="G67" s="359"/>
      <c r="H67" s="360"/>
      <c r="I67" s="250"/>
    </row>
    <row r="68" spans="2:9" ht="34.5" customHeight="1">
      <c r="B68" s="237">
        <v>21</v>
      </c>
      <c r="C68" s="31" t="s">
        <v>380</v>
      </c>
      <c r="D68" s="253" t="s">
        <v>717</v>
      </c>
      <c r="E68" s="359"/>
      <c r="F68" s="359"/>
      <c r="G68" s="359"/>
      <c r="H68" s="360"/>
      <c r="I68" s="250"/>
    </row>
    <row r="69" spans="2:9" ht="34.5" customHeight="1">
      <c r="B69" s="237">
        <v>22</v>
      </c>
      <c r="C69" s="31" t="s">
        <v>381</v>
      </c>
      <c r="D69" s="253" t="s">
        <v>718</v>
      </c>
      <c r="E69" s="359">
        <v>19200</v>
      </c>
      <c r="F69" s="359">
        <v>18800</v>
      </c>
      <c r="G69" s="359">
        <v>18000</v>
      </c>
      <c r="H69" s="360">
        <v>18000</v>
      </c>
      <c r="I69" s="250"/>
    </row>
    <row r="70" spans="2:9" ht="34.5" customHeight="1">
      <c r="B70" s="237">
        <v>236</v>
      </c>
      <c r="C70" s="31" t="s">
        <v>382</v>
      </c>
      <c r="D70" s="253" t="s">
        <v>719</v>
      </c>
      <c r="E70" s="359"/>
      <c r="F70" s="359"/>
      <c r="G70" s="359"/>
      <c r="H70" s="360"/>
      <c r="I70" s="250"/>
    </row>
    <row r="71" spans="2:9" ht="34.5" customHeight="1">
      <c r="B71" s="237" t="s">
        <v>383</v>
      </c>
      <c r="C71" s="31" t="s">
        <v>384</v>
      </c>
      <c r="D71" s="253" t="s">
        <v>720</v>
      </c>
      <c r="E71" s="359">
        <f>E72+E73+E74+E75+E76</f>
        <v>0</v>
      </c>
      <c r="F71" s="359">
        <f>F72+F73+F74+F75+F76</f>
        <v>0</v>
      </c>
      <c r="G71" s="359">
        <f>G72+G73+G74+G75+G76</f>
        <v>0</v>
      </c>
      <c r="H71" s="359">
        <f>H72+H73+H74+H75+H76</f>
        <v>0</v>
      </c>
      <c r="I71" s="250"/>
    </row>
    <row r="72" spans="2:9" ht="34.5" customHeight="1">
      <c r="B72" s="235" t="s">
        <v>385</v>
      </c>
      <c r="C72" s="32" t="s">
        <v>386</v>
      </c>
      <c r="D72" s="253" t="s">
        <v>721</v>
      </c>
      <c r="E72" s="359"/>
      <c r="F72" s="359"/>
      <c r="G72" s="359"/>
      <c r="H72" s="360"/>
      <c r="I72" s="250"/>
    </row>
    <row r="73" spans="2:9" ht="34.5" customHeight="1">
      <c r="B73" s="235" t="s">
        <v>387</v>
      </c>
      <c r="C73" s="32" t="s">
        <v>388</v>
      </c>
      <c r="D73" s="253" t="s">
        <v>722</v>
      </c>
      <c r="E73" s="359"/>
      <c r="F73" s="359"/>
      <c r="G73" s="359"/>
      <c r="H73" s="360"/>
      <c r="I73" s="250"/>
    </row>
    <row r="74" spans="2:9" ht="34.5" customHeight="1">
      <c r="B74" s="235" t="s">
        <v>389</v>
      </c>
      <c r="C74" s="32" t="s">
        <v>390</v>
      </c>
      <c r="D74" s="253" t="s">
        <v>723</v>
      </c>
      <c r="E74" s="359"/>
      <c r="F74" s="359"/>
      <c r="G74" s="359"/>
      <c r="H74" s="360"/>
      <c r="I74" s="250"/>
    </row>
    <row r="75" spans="2:9" ht="34.5" customHeight="1">
      <c r="B75" s="235" t="s">
        <v>391</v>
      </c>
      <c r="C75" s="32" t="s">
        <v>392</v>
      </c>
      <c r="D75" s="253" t="s">
        <v>724</v>
      </c>
      <c r="E75" s="359"/>
      <c r="F75" s="359"/>
      <c r="G75" s="359"/>
      <c r="H75" s="360"/>
      <c r="I75" s="250"/>
    </row>
    <row r="76" spans="2:9" ht="34.5" customHeight="1">
      <c r="B76" s="235" t="s">
        <v>393</v>
      </c>
      <c r="C76" s="32" t="s">
        <v>394</v>
      </c>
      <c r="D76" s="253" t="s">
        <v>725</v>
      </c>
      <c r="E76" s="359"/>
      <c r="F76" s="359"/>
      <c r="G76" s="359"/>
      <c r="H76" s="360"/>
      <c r="I76" s="250"/>
    </row>
    <row r="77" spans="2:9" ht="34.5" customHeight="1">
      <c r="B77" s="237">
        <v>24</v>
      </c>
      <c r="C77" s="31" t="s">
        <v>395</v>
      </c>
      <c r="D77" s="253" t="s">
        <v>726</v>
      </c>
      <c r="E77" s="359">
        <v>19148</v>
      </c>
      <c r="F77" s="359">
        <v>7720</v>
      </c>
      <c r="G77" s="359">
        <v>9841</v>
      </c>
      <c r="H77" s="360">
        <v>21165</v>
      </c>
      <c r="I77" s="250"/>
    </row>
    <row r="78" spans="2:9" ht="34.5" customHeight="1">
      <c r="B78" s="237">
        <v>27</v>
      </c>
      <c r="C78" s="31" t="s">
        <v>396</v>
      </c>
      <c r="D78" s="253" t="s">
        <v>727</v>
      </c>
      <c r="E78" s="359"/>
      <c r="F78" s="359"/>
      <c r="G78" s="359"/>
      <c r="H78" s="360"/>
      <c r="I78" s="250"/>
    </row>
    <row r="79" spans="2:9" ht="34.5" customHeight="1">
      <c r="B79" s="237" t="s">
        <v>397</v>
      </c>
      <c r="C79" s="31" t="s">
        <v>398</v>
      </c>
      <c r="D79" s="253" t="s">
        <v>728</v>
      </c>
      <c r="E79" s="359">
        <v>500</v>
      </c>
      <c r="F79" s="359">
        <v>500</v>
      </c>
      <c r="G79" s="359">
        <v>500</v>
      </c>
      <c r="H79" s="360">
        <v>500</v>
      </c>
      <c r="I79" s="250"/>
    </row>
    <row r="80" spans="2:9" ht="34.5" customHeight="1">
      <c r="B80" s="237"/>
      <c r="C80" s="31" t="s">
        <v>399</v>
      </c>
      <c r="D80" s="253" t="s">
        <v>729</v>
      </c>
      <c r="E80" s="359">
        <f>E11+E51+E52</f>
        <v>315902</v>
      </c>
      <c r="F80" s="359">
        <f>F11+F51+F52</f>
        <v>316502</v>
      </c>
      <c r="G80" s="359">
        <f>G11+G51+G52</f>
        <v>321102</v>
      </c>
      <c r="H80" s="359">
        <f>H11+H51+H52</f>
        <v>329686</v>
      </c>
      <c r="I80" s="250"/>
    </row>
    <row r="81" spans="2:9" ht="34.5" customHeight="1">
      <c r="B81" s="237">
        <v>88</v>
      </c>
      <c r="C81" s="31" t="s">
        <v>167</v>
      </c>
      <c r="D81" s="253" t="s">
        <v>730</v>
      </c>
      <c r="E81" s="359">
        <v>127625</v>
      </c>
      <c r="F81" s="359">
        <v>127625</v>
      </c>
      <c r="G81" s="359">
        <v>127625</v>
      </c>
      <c r="H81" s="360">
        <v>127625</v>
      </c>
      <c r="I81" s="250"/>
    </row>
    <row r="82" spans="2:9" ht="34.5" customHeight="1">
      <c r="B82" s="237"/>
      <c r="C82" s="31" t="s">
        <v>45</v>
      </c>
      <c r="D82" s="254"/>
      <c r="E82" s="359"/>
      <c r="F82" s="359"/>
      <c r="G82" s="359"/>
      <c r="H82" s="360"/>
      <c r="I82" s="250"/>
    </row>
    <row r="83" spans="2:9" ht="34.5" customHeight="1">
      <c r="B83" s="237"/>
      <c r="C83" s="31" t="s">
        <v>400</v>
      </c>
      <c r="D83" s="253" t="s">
        <v>401</v>
      </c>
      <c r="E83" s="359">
        <f>E84+E93-E94+E95+E96+E97-E98+E99+E102-E103</f>
        <v>235802</v>
      </c>
      <c r="F83" s="359">
        <f>F84+F93-F94+F95+F96+F97-F98+F99+F102-F103</f>
        <v>235802</v>
      </c>
      <c r="G83" s="359">
        <f>G84+G93-G94+G95+G96+G97-G98+G99+G102-G103</f>
        <v>235802</v>
      </c>
      <c r="H83" s="359">
        <f>H84+H93-H94+H95+H96+H97-H98+H99+H102-H103</f>
        <v>238186</v>
      </c>
      <c r="I83" s="250"/>
    </row>
    <row r="84" spans="2:9" ht="34.5" customHeight="1">
      <c r="B84" s="237">
        <v>30</v>
      </c>
      <c r="C84" s="31" t="s">
        <v>402</v>
      </c>
      <c r="D84" s="253" t="s">
        <v>403</v>
      </c>
      <c r="E84" s="359">
        <f>E85+E86+E87+E88+E89+E90+E91+E92</f>
        <v>233882</v>
      </c>
      <c r="F84" s="359">
        <f>F85+F86+F87+F88+F89+F90+F91+F92</f>
        <v>233882</v>
      </c>
      <c r="G84" s="359">
        <f>G85+G86+G87+G88+G89+G90+G91+G92</f>
        <v>233882</v>
      </c>
      <c r="H84" s="359">
        <f>H85+H86+H87+H88+H89+H90+H91+H92</f>
        <v>233882</v>
      </c>
      <c r="I84" s="250"/>
    </row>
    <row r="85" spans="2:9" ht="34.5" customHeight="1">
      <c r="B85" s="235">
        <v>300</v>
      </c>
      <c r="C85" s="32" t="s">
        <v>168</v>
      </c>
      <c r="D85" s="253" t="s">
        <v>404</v>
      </c>
      <c r="E85" s="359"/>
      <c r="F85" s="359"/>
      <c r="G85" s="359"/>
      <c r="H85" s="360"/>
      <c r="I85" s="250"/>
    </row>
    <row r="86" spans="2:9" ht="34.5" customHeight="1">
      <c r="B86" s="235">
        <v>301</v>
      </c>
      <c r="C86" s="32" t="s">
        <v>405</v>
      </c>
      <c r="D86" s="253" t="s">
        <v>406</v>
      </c>
      <c r="E86" s="359"/>
      <c r="F86" s="359"/>
      <c r="G86" s="359"/>
      <c r="H86" s="360"/>
      <c r="I86" s="250"/>
    </row>
    <row r="87" spans="2:9" ht="34.5" customHeight="1">
      <c r="B87" s="235">
        <v>302</v>
      </c>
      <c r="C87" s="32" t="s">
        <v>169</v>
      </c>
      <c r="D87" s="253" t="s">
        <v>407</v>
      </c>
      <c r="E87" s="359"/>
      <c r="F87" s="359"/>
      <c r="G87" s="359"/>
      <c r="H87" s="360"/>
      <c r="I87" s="250"/>
    </row>
    <row r="88" spans="2:9" ht="34.5" customHeight="1">
      <c r="B88" s="235">
        <v>303</v>
      </c>
      <c r="C88" s="32" t="s">
        <v>170</v>
      </c>
      <c r="D88" s="253" t="s">
        <v>408</v>
      </c>
      <c r="E88" s="359">
        <v>231752</v>
      </c>
      <c r="F88" s="359">
        <v>231752</v>
      </c>
      <c r="G88" s="359">
        <v>231752</v>
      </c>
      <c r="H88" s="360">
        <v>231752</v>
      </c>
      <c r="I88" s="250"/>
    </row>
    <row r="89" spans="2:9" ht="34.5" customHeight="1">
      <c r="B89" s="235">
        <v>304</v>
      </c>
      <c r="C89" s="32" t="s">
        <v>171</v>
      </c>
      <c r="D89" s="253" t="s">
        <v>409</v>
      </c>
      <c r="E89" s="359"/>
      <c r="F89" s="359"/>
      <c r="G89" s="359"/>
      <c r="H89" s="360"/>
      <c r="I89" s="250"/>
    </row>
    <row r="90" spans="2:9" ht="34.5" customHeight="1">
      <c r="B90" s="235">
        <v>305</v>
      </c>
      <c r="C90" s="32" t="s">
        <v>172</v>
      </c>
      <c r="D90" s="253" t="s">
        <v>410</v>
      </c>
      <c r="E90" s="359"/>
      <c r="F90" s="359"/>
      <c r="G90" s="359"/>
      <c r="H90" s="360"/>
      <c r="I90" s="250"/>
    </row>
    <row r="91" spans="2:9" ht="34.5" customHeight="1">
      <c r="B91" s="235">
        <v>306</v>
      </c>
      <c r="C91" s="32" t="s">
        <v>173</v>
      </c>
      <c r="D91" s="253" t="s">
        <v>411</v>
      </c>
      <c r="E91" s="359"/>
      <c r="F91" s="359"/>
      <c r="G91" s="359"/>
      <c r="H91" s="360"/>
      <c r="I91" s="250"/>
    </row>
    <row r="92" spans="2:9" ht="34.5" customHeight="1">
      <c r="B92" s="235">
        <v>309</v>
      </c>
      <c r="C92" s="32" t="s">
        <v>174</v>
      </c>
      <c r="D92" s="253" t="s">
        <v>412</v>
      </c>
      <c r="E92" s="359">
        <v>2130</v>
      </c>
      <c r="F92" s="359">
        <v>2130</v>
      </c>
      <c r="G92" s="359">
        <v>2130</v>
      </c>
      <c r="H92" s="360">
        <v>2130</v>
      </c>
      <c r="I92" s="250"/>
    </row>
    <row r="93" spans="2:9" ht="34.5" customHeight="1">
      <c r="B93" s="237">
        <v>31</v>
      </c>
      <c r="C93" s="31" t="s">
        <v>413</v>
      </c>
      <c r="D93" s="253" t="s">
        <v>414</v>
      </c>
      <c r="E93" s="359"/>
      <c r="F93" s="359"/>
      <c r="G93" s="359"/>
      <c r="H93" s="360"/>
      <c r="I93" s="250"/>
    </row>
    <row r="94" spans="2:9" ht="34.5" customHeight="1">
      <c r="B94" s="237" t="s">
        <v>415</v>
      </c>
      <c r="C94" s="31" t="s">
        <v>416</v>
      </c>
      <c r="D94" s="253" t="s">
        <v>417</v>
      </c>
      <c r="E94" s="359"/>
      <c r="F94" s="359"/>
      <c r="G94" s="359"/>
      <c r="H94" s="360"/>
      <c r="I94" s="250"/>
    </row>
    <row r="95" spans="2:9" ht="34.5" customHeight="1">
      <c r="B95" s="237">
        <v>32</v>
      </c>
      <c r="C95" s="31" t="s">
        <v>175</v>
      </c>
      <c r="D95" s="253" t="s">
        <v>418</v>
      </c>
      <c r="E95" s="359"/>
      <c r="F95" s="359"/>
      <c r="G95" s="359"/>
      <c r="H95" s="360"/>
      <c r="I95" s="250"/>
    </row>
    <row r="96" spans="2:9" ht="57.75" customHeight="1">
      <c r="B96" s="237">
        <v>330</v>
      </c>
      <c r="C96" s="31" t="s">
        <v>419</v>
      </c>
      <c r="D96" s="253" t="s">
        <v>420</v>
      </c>
      <c r="E96" s="359"/>
      <c r="F96" s="359"/>
      <c r="G96" s="359"/>
      <c r="H96" s="360"/>
      <c r="I96" s="250"/>
    </row>
    <row r="97" spans="2:9" ht="63" customHeight="1">
      <c r="B97" s="237" t="s">
        <v>176</v>
      </c>
      <c r="C97" s="31" t="s">
        <v>421</v>
      </c>
      <c r="D97" s="253" t="s">
        <v>422</v>
      </c>
      <c r="E97" s="359"/>
      <c r="F97" s="359"/>
      <c r="G97" s="359"/>
      <c r="H97" s="360"/>
      <c r="I97" s="250"/>
    </row>
    <row r="98" spans="2:9" ht="62.25" customHeight="1">
      <c r="B98" s="237" t="s">
        <v>176</v>
      </c>
      <c r="C98" s="31" t="s">
        <v>423</v>
      </c>
      <c r="D98" s="253" t="s">
        <v>424</v>
      </c>
      <c r="E98" s="359"/>
      <c r="F98" s="359"/>
      <c r="G98" s="359"/>
      <c r="H98" s="360"/>
      <c r="I98" s="250"/>
    </row>
    <row r="99" spans="2:9" ht="34.5" customHeight="1">
      <c r="B99" s="237">
        <v>34</v>
      </c>
      <c r="C99" s="31" t="s">
        <v>425</v>
      </c>
      <c r="D99" s="253" t="s">
        <v>426</v>
      </c>
      <c r="E99" s="359">
        <f>E100+E101</f>
        <v>1920</v>
      </c>
      <c r="F99" s="359">
        <f>F100+F101</f>
        <v>1920</v>
      </c>
      <c r="G99" s="359">
        <f>G100+G101</f>
        <v>1920</v>
      </c>
      <c r="H99" s="359">
        <f>H100+H101</f>
        <v>4304</v>
      </c>
      <c r="I99" s="250"/>
    </row>
    <row r="100" spans="2:9" ht="34.5" customHeight="1">
      <c r="B100" s="235">
        <v>340</v>
      </c>
      <c r="C100" s="32" t="s">
        <v>427</v>
      </c>
      <c r="D100" s="253" t="s">
        <v>428</v>
      </c>
      <c r="E100" s="359">
        <v>1920</v>
      </c>
      <c r="F100" s="359">
        <v>1920</v>
      </c>
      <c r="G100" s="359">
        <v>1920</v>
      </c>
      <c r="H100" s="360">
        <v>1920</v>
      </c>
      <c r="I100" s="250"/>
    </row>
    <row r="101" spans="2:9" ht="34.5" customHeight="1">
      <c r="B101" s="235">
        <v>341</v>
      </c>
      <c r="C101" s="32" t="s">
        <v>429</v>
      </c>
      <c r="D101" s="253" t="s">
        <v>430</v>
      </c>
      <c r="E101" s="359">
        <v>0</v>
      </c>
      <c r="F101" s="359">
        <v>0</v>
      </c>
      <c r="G101" s="359">
        <v>0</v>
      </c>
      <c r="H101" s="360">
        <v>2384</v>
      </c>
      <c r="I101" s="250"/>
    </row>
    <row r="102" spans="2:9" ht="34.5" customHeight="1">
      <c r="B102" s="237"/>
      <c r="C102" s="31" t="s">
        <v>431</v>
      </c>
      <c r="D102" s="253" t="s">
        <v>432</v>
      </c>
      <c r="E102" s="359"/>
      <c r="F102" s="359"/>
      <c r="G102" s="359"/>
      <c r="H102" s="360"/>
      <c r="I102" s="250"/>
    </row>
    <row r="103" spans="2:9" ht="34.5" customHeight="1">
      <c r="B103" s="237">
        <v>35</v>
      </c>
      <c r="C103" s="31" t="s">
        <v>433</v>
      </c>
      <c r="D103" s="253" t="s">
        <v>434</v>
      </c>
      <c r="E103" s="359"/>
      <c r="F103" s="359"/>
      <c r="G103" s="359"/>
      <c r="H103" s="360"/>
      <c r="I103" s="250"/>
    </row>
    <row r="104" spans="2:9" ht="34.5" customHeight="1">
      <c r="B104" s="235">
        <v>350</v>
      </c>
      <c r="C104" s="32" t="s">
        <v>435</v>
      </c>
      <c r="D104" s="253" t="s">
        <v>436</v>
      </c>
      <c r="E104" s="359"/>
      <c r="F104" s="359"/>
      <c r="G104" s="359"/>
      <c r="H104" s="360"/>
      <c r="I104" s="250"/>
    </row>
    <row r="105" spans="2:9" ht="34.5" customHeight="1">
      <c r="B105" s="235">
        <v>351</v>
      </c>
      <c r="C105" s="32" t="s">
        <v>437</v>
      </c>
      <c r="D105" s="253" t="s">
        <v>438</v>
      </c>
      <c r="E105" s="359"/>
      <c r="F105" s="359"/>
      <c r="G105" s="359"/>
      <c r="H105" s="360"/>
      <c r="I105" s="250"/>
    </row>
    <row r="106" spans="2:9" ht="34.5" customHeight="1">
      <c r="B106" s="237"/>
      <c r="C106" s="31" t="s">
        <v>439</v>
      </c>
      <c r="D106" s="253" t="s">
        <v>440</v>
      </c>
      <c r="E106" s="359">
        <f>E107+E114</f>
        <v>19500</v>
      </c>
      <c r="F106" s="359">
        <f>F107+F114</f>
        <v>19700</v>
      </c>
      <c r="G106" s="359">
        <f>G107+G114</f>
        <v>20300</v>
      </c>
      <c r="H106" s="359">
        <f>H107+H114</f>
        <v>23500</v>
      </c>
      <c r="I106" s="250"/>
    </row>
    <row r="107" spans="2:9" ht="34.5" customHeight="1">
      <c r="B107" s="237">
        <v>40</v>
      </c>
      <c r="C107" s="31" t="s">
        <v>441</v>
      </c>
      <c r="D107" s="253" t="s">
        <v>442</v>
      </c>
      <c r="E107" s="359">
        <f>E108+E109+E110+E111+E112+E113</f>
        <v>19500</v>
      </c>
      <c r="F107" s="359">
        <f>F108+F109+F110+F111+F112+F113</f>
        <v>19700</v>
      </c>
      <c r="G107" s="359">
        <f>G108+G109+G110+G111+G112+G113</f>
        <v>20300</v>
      </c>
      <c r="H107" s="359">
        <f>H108+H109+H110+H111+H112+H113</f>
        <v>23500</v>
      </c>
      <c r="I107" s="250"/>
    </row>
    <row r="108" spans="2:9" ht="34.5" customHeight="1">
      <c r="B108" s="235">
        <v>400</v>
      </c>
      <c r="C108" s="32" t="s">
        <v>177</v>
      </c>
      <c r="D108" s="253" t="s">
        <v>443</v>
      </c>
      <c r="E108" s="359"/>
      <c r="F108" s="359"/>
      <c r="G108" s="359"/>
      <c r="H108" s="360"/>
      <c r="I108" s="250"/>
    </row>
    <row r="109" spans="2:9" ht="34.5" customHeight="1">
      <c r="B109" s="235">
        <v>401</v>
      </c>
      <c r="C109" s="32" t="s">
        <v>444</v>
      </c>
      <c r="D109" s="253" t="s">
        <v>445</v>
      </c>
      <c r="E109" s="359"/>
      <c r="F109" s="359"/>
      <c r="G109" s="359"/>
      <c r="H109" s="360"/>
      <c r="I109" s="250"/>
    </row>
    <row r="110" spans="2:9" ht="34.5" customHeight="1">
      <c r="B110" s="235">
        <v>403</v>
      </c>
      <c r="C110" s="32" t="s">
        <v>178</v>
      </c>
      <c r="D110" s="253" t="s">
        <v>446</v>
      </c>
      <c r="E110" s="359"/>
      <c r="F110" s="359"/>
      <c r="G110" s="359"/>
      <c r="H110" s="360"/>
      <c r="I110" s="250"/>
    </row>
    <row r="111" spans="2:9" ht="34.5" customHeight="1">
      <c r="B111" s="235">
        <v>404</v>
      </c>
      <c r="C111" s="32" t="s">
        <v>179</v>
      </c>
      <c r="D111" s="253" t="s">
        <v>447</v>
      </c>
      <c r="E111" s="359">
        <v>10500</v>
      </c>
      <c r="F111" s="359">
        <v>10500</v>
      </c>
      <c r="G111" s="359">
        <v>10500</v>
      </c>
      <c r="H111" s="360">
        <v>11500</v>
      </c>
      <c r="I111" s="250"/>
    </row>
    <row r="112" spans="2:9" ht="34.5" customHeight="1">
      <c r="B112" s="235">
        <v>405</v>
      </c>
      <c r="C112" s="32" t="s">
        <v>448</v>
      </c>
      <c r="D112" s="253" t="s">
        <v>449</v>
      </c>
      <c r="E112" s="359">
        <v>1000</v>
      </c>
      <c r="F112" s="359">
        <v>1200</v>
      </c>
      <c r="G112" s="359">
        <v>1800</v>
      </c>
      <c r="H112" s="360">
        <v>2500</v>
      </c>
      <c r="I112" s="250"/>
    </row>
    <row r="113" spans="2:9" ht="34.5" customHeight="1">
      <c r="B113" s="235" t="s">
        <v>180</v>
      </c>
      <c r="C113" s="32" t="s">
        <v>181</v>
      </c>
      <c r="D113" s="253" t="s">
        <v>450</v>
      </c>
      <c r="E113" s="359">
        <v>8000</v>
      </c>
      <c r="F113" s="359">
        <v>8000</v>
      </c>
      <c r="G113" s="359">
        <v>8000</v>
      </c>
      <c r="H113" s="360">
        <v>9500</v>
      </c>
      <c r="I113" s="250"/>
    </row>
    <row r="114" spans="2:9" ht="34.5" customHeight="1">
      <c r="B114" s="237">
        <v>41</v>
      </c>
      <c r="C114" s="31" t="s">
        <v>451</v>
      </c>
      <c r="D114" s="253" t="s">
        <v>452</v>
      </c>
      <c r="E114" s="359">
        <f>E115+E116+E117+E118+E119+E120+E121+E122</f>
        <v>0</v>
      </c>
      <c r="F114" s="359">
        <f>F115+F116+F117+F118+F119+F120+F121+F122</f>
        <v>0</v>
      </c>
      <c r="G114" s="359">
        <f>G115+G116+G117+G118+G119+G120+G121+G122</f>
        <v>0</v>
      </c>
      <c r="H114" s="359">
        <f>H115+H116+H117+H118+H119+H120+H121+H122</f>
        <v>0</v>
      </c>
      <c r="I114" s="250"/>
    </row>
    <row r="115" spans="2:9" ht="34.5" customHeight="1">
      <c r="B115" s="235">
        <v>410</v>
      </c>
      <c r="C115" s="32" t="s">
        <v>182</v>
      </c>
      <c r="D115" s="253" t="s">
        <v>453</v>
      </c>
      <c r="E115" s="359"/>
      <c r="F115" s="359"/>
      <c r="G115" s="359"/>
      <c r="H115" s="360"/>
      <c r="I115" s="250"/>
    </row>
    <row r="116" spans="2:9" ht="34.5" customHeight="1">
      <c r="B116" s="235">
        <v>411</v>
      </c>
      <c r="C116" s="32" t="s">
        <v>183</v>
      </c>
      <c r="D116" s="253" t="s">
        <v>454</v>
      </c>
      <c r="E116" s="359"/>
      <c r="F116" s="359"/>
      <c r="G116" s="359"/>
      <c r="H116" s="360"/>
      <c r="I116" s="250"/>
    </row>
    <row r="117" spans="2:9" ht="34.5" customHeight="1">
      <c r="B117" s="235">
        <v>412</v>
      </c>
      <c r="C117" s="32" t="s">
        <v>455</v>
      </c>
      <c r="D117" s="253" t="s">
        <v>456</v>
      </c>
      <c r="E117" s="359"/>
      <c r="F117" s="359"/>
      <c r="G117" s="359"/>
      <c r="H117" s="360"/>
      <c r="I117" s="250"/>
    </row>
    <row r="118" spans="2:9" ht="34.5" customHeight="1">
      <c r="B118" s="235">
        <v>413</v>
      </c>
      <c r="C118" s="32" t="s">
        <v>457</v>
      </c>
      <c r="D118" s="253" t="s">
        <v>458</v>
      </c>
      <c r="E118" s="359"/>
      <c r="F118" s="359"/>
      <c r="G118" s="359"/>
      <c r="H118" s="360"/>
      <c r="I118" s="250"/>
    </row>
    <row r="119" spans="2:9" ht="34.5" customHeight="1">
      <c r="B119" s="235">
        <v>414</v>
      </c>
      <c r="C119" s="32" t="s">
        <v>459</v>
      </c>
      <c r="D119" s="253" t="s">
        <v>460</v>
      </c>
      <c r="E119" s="359"/>
      <c r="F119" s="359"/>
      <c r="G119" s="359"/>
      <c r="H119" s="360"/>
      <c r="I119" s="250"/>
    </row>
    <row r="120" spans="2:9" ht="34.5" customHeight="1">
      <c r="B120" s="235">
        <v>415</v>
      </c>
      <c r="C120" s="32" t="s">
        <v>461</v>
      </c>
      <c r="D120" s="253" t="s">
        <v>462</v>
      </c>
      <c r="E120" s="359"/>
      <c r="F120" s="359"/>
      <c r="G120" s="359"/>
      <c r="H120" s="360"/>
      <c r="I120" s="250"/>
    </row>
    <row r="121" spans="2:9" ht="34.5" customHeight="1">
      <c r="B121" s="235">
        <v>416</v>
      </c>
      <c r="C121" s="32" t="s">
        <v>463</v>
      </c>
      <c r="D121" s="253" t="s">
        <v>464</v>
      </c>
      <c r="E121" s="359"/>
      <c r="F121" s="359"/>
      <c r="G121" s="359"/>
      <c r="H121" s="360"/>
      <c r="I121" s="250"/>
    </row>
    <row r="122" spans="2:9" ht="34.5" customHeight="1">
      <c r="B122" s="235">
        <v>419</v>
      </c>
      <c r="C122" s="32" t="s">
        <v>465</v>
      </c>
      <c r="D122" s="253" t="s">
        <v>466</v>
      </c>
      <c r="E122" s="359"/>
      <c r="F122" s="359"/>
      <c r="G122" s="359"/>
      <c r="H122" s="360"/>
      <c r="I122" s="250"/>
    </row>
    <row r="123" spans="2:9" ht="34.5" customHeight="1">
      <c r="B123" s="237">
        <v>498</v>
      </c>
      <c r="C123" s="31" t="s">
        <v>467</v>
      </c>
      <c r="D123" s="253" t="s">
        <v>468</v>
      </c>
      <c r="E123" s="359"/>
      <c r="F123" s="359"/>
      <c r="G123" s="359"/>
      <c r="H123" s="360"/>
      <c r="I123" s="250"/>
    </row>
    <row r="124" spans="2:9" ht="34.5" customHeight="1">
      <c r="B124" s="237" t="s">
        <v>469</v>
      </c>
      <c r="C124" s="31" t="s">
        <v>470</v>
      </c>
      <c r="D124" s="253" t="s">
        <v>471</v>
      </c>
      <c r="E124" s="359">
        <f>E125+E132+E133+E141+E142+E143+E144</f>
        <v>60600</v>
      </c>
      <c r="F124" s="359">
        <f>F125+F132+F133+F141+F142+F143+F144</f>
        <v>61000</v>
      </c>
      <c r="G124" s="359">
        <f>G125+G132+G133+G141+G142+G143+G144</f>
        <v>65000</v>
      </c>
      <c r="H124" s="359">
        <f>H125+H132+H133+H141+H142+H143+H144</f>
        <v>68000</v>
      </c>
      <c r="I124" s="250"/>
    </row>
    <row r="125" spans="2:9" ht="34.5" customHeight="1">
      <c r="B125" s="237">
        <v>42</v>
      </c>
      <c r="C125" s="31" t="s">
        <v>472</v>
      </c>
      <c r="D125" s="253" t="s">
        <v>473</v>
      </c>
      <c r="E125" s="359">
        <f>E126+E127+E128+E129+E130+E131</f>
        <v>0</v>
      </c>
      <c r="F125" s="359">
        <f>F126+F127+F128+F129+F130+F131</f>
        <v>0</v>
      </c>
      <c r="G125" s="359">
        <f>G126+G127+G128+G129+G130+G131</f>
        <v>0</v>
      </c>
      <c r="H125" s="359">
        <f>H126+H127+H128+H129+H130+H131</f>
        <v>0</v>
      </c>
      <c r="I125" s="250"/>
    </row>
    <row r="126" spans="2:9" ht="34.5" customHeight="1">
      <c r="B126" s="235">
        <v>420</v>
      </c>
      <c r="C126" s="32" t="s">
        <v>474</v>
      </c>
      <c r="D126" s="253" t="s">
        <v>475</v>
      </c>
      <c r="E126" s="359"/>
      <c r="F126" s="359"/>
      <c r="G126" s="359"/>
      <c r="H126" s="360"/>
      <c r="I126" s="250"/>
    </row>
    <row r="127" spans="2:9" ht="34.5" customHeight="1">
      <c r="B127" s="235">
        <v>421</v>
      </c>
      <c r="C127" s="32" t="s">
        <v>476</v>
      </c>
      <c r="D127" s="253" t="s">
        <v>477</v>
      </c>
      <c r="E127" s="359"/>
      <c r="F127" s="359"/>
      <c r="G127" s="359"/>
      <c r="H127" s="360"/>
      <c r="I127" s="250"/>
    </row>
    <row r="128" spans="2:9" ht="34.5" customHeight="1">
      <c r="B128" s="235">
        <v>422</v>
      </c>
      <c r="C128" s="32" t="s">
        <v>390</v>
      </c>
      <c r="D128" s="253" t="s">
        <v>478</v>
      </c>
      <c r="E128" s="359"/>
      <c r="F128" s="359"/>
      <c r="G128" s="359"/>
      <c r="H128" s="718"/>
      <c r="I128" s="251"/>
    </row>
    <row r="129" spans="2:8" ht="34.5" customHeight="1">
      <c r="B129" s="235">
        <v>423</v>
      </c>
      <c r="C129" s="32" t="s">
        <v>392</v>
      </c>
      <c r="D129" s="253" t="s">
        <v>479</v>
      </c>
      <c r="E129" s="359"/>
      <c r="F129" s="359"/>
      <c r="G129" s="359"/>
      <c r="H129" s="718"/>
    </row>
    <row r="130" spans="2:8" ht="34.5" customHeight="1">
      <c r="B130" s="235">
        <v>427</v>
      </c>
      <c r="C130" s="32" t="s">
        <v>480</v>
      </c>
      <c r="D130" s="253" t="s">
        <v>481</v>
      </c>
      <c r="E130" s="359"/>
      <c r="F130" s="359"/>
      <c r="G130" s="359"/>
      <c r="H130" s="718"/>
    </row>
    <row r="131" spans="2:8" ht="34.5" customHeight="1">
      <c r="B131" s="235" t="s">
        <v>482</v>
      </c>
      <c r="C131" s="32" t="s">
        <v>483</v>
      </c>
      <c r="D131" s="253" t="s">
        <v>484</v>
      </c>
      <c r="E131" s="359"/>
      <c r="F131" s="359"/>
      <c r="G131" s="359"/>
      <c r="H131" s="718"/>
    </row>
    <row r="132" spans="2:8" ht="34.5" customHeight="1">
      <c r="B132" s="237">
        <v>430</v>
      </c>
      <c r="C132" s="31" t="s">
        <v>485</v>
      </c>
      <c r="D132" s="253" t="s">
        <v>486</v>
      </c>
      <c r="E132" s="359">
        <v>3000</v>
      </c>
      <c r="F132" s="359">
        <v>3000</v>
      </c>
      <c r="G132" s="359">
        <v>3000</v>
      </c>
      <c r="H132" s="718">
        <v>4000</v>
      </c>
    </row>
    <row r="133" spans="2:8" ht="34.5" customHeight="1">
      <c r="B133" s="237" t="s">
        <v>487</v>
      </c>
      <c r="C133" s="31" t="s">
        <v>488</v>
      </c>
      <c r="D133" s="253" t="s">
        <v>489</v>
      </c>
      <c r="E133" s="359">
        <f>E134+E135+E136+E137+E138+E139+E140</f>
        <v>9000</v>
      </c>
      <c r="F133" s="359">
        <f>F134+F135+F136+F137+F138+F139+F140</f>
        <v>9000</v>
      </c>
      <c r="G133" s="359">
        <f>G134+G135+G136+G137+G138+G139+G140</f>
        <v>12000</v>
      </c>
      <c r="H133" s="359">
        <f>H134+H135+H136+H137+H138+H139+H140</f>
        <v>13000</v>
      </c>
    </row>
    <row r="134" spans="2:8" ht="34.5" customHeight="1">
      <c r="B134" s="235">
        <v>431</v>
      </c>
      <c r="C134" s="32" t="s">
        <v>490</v>
      </c>
      <c r="D134" s="253" t="s">
        <v>491</v>
      </c>
      <c r="E134" s="359"/>
      <c r="F134" s="359"/>
      <c r="G134" s="359"/>
      <c r="H134" s="718"/>
    </row>
    <row r="135" spans="2:8" ht="34.5" customHeight="1">
      <c r="B135" s="235">
        <v>432</v>
      </c>
      <c r="C135" s="32" t="s">
        <v>492</v>
      </c>
      <c r="D135" s="253" t="s">
        <v>493</v>
      </c>
      <c r="E135" s="359"/>
      <c r="F135" s="359"/>
      <c r="G135" s="359"/>
      <c r="H135" s="718"/>
    </row>
    <row r="136" spans="2:8" ht="34.5" customHeight="1">
      <c r="B136" s="235">
        <v>433</v>
      </c>
      <c r="C136" s="32" t="s">
        <v>494</v>
      </c>
      <c r="D136" s="253" t="s">
        <v>495</v>
      </c>
      <c r="E136" s="359"/>
      <c r="F136" s="359"/>
      <c r="G136" s="359"/>
      <c r="H136" s="718"/>
    </row>
    <row r="137" spans="2:8" ht="34.5" customHeight="1">
      <c r="B137" s="235">
        <v>434</v>
      </c>
      <c r="C137" s="32" t="s">
        <v>496</v>
      </c>
      <c r="D137" s="253" t="s">
        <v>497</v>
      </c>
      <c r="E137" s="359"/>
      <c r="F137" s="359"/>
      <c r="G137" s="359"/>
      <c r="H137" s="718"/>
    </row>
    <row r="138" spans="2:8" ht="34.5" customHeight="1">
      <c r="B138" s="235">
        <v>435</v>
      </c>
      <c r="C138" s="32" t="s">
        <v>498</v>
      </c>
      <c r="D138" s="253" t="s">
        <v>499</v>
      </c>
      <c r="E138" s="359">
        <v>9000</v>
      </c>
      <c r="F138" s="359">
        <v>9000</v>
      </c>
      <c r="G138" s="359">
        <v>12000</v>
      </c>
      <c r="H138" s="718">
        <v>13000</v>
      </c>
    </row>
    <row r="139" spans="2:8" ht="34.5" customHeight="1">
      <c r="B139" s="235">
        <v>436</v>
      </c>
      <c r="C139" s="32" t="s">
        <v>500</v>
      </c>
      <c r="D139" s="253" t="s">
        <v>501</v>
      </c>
      <c r="E139" s="359"/>
      <c r="F139" s="359"/>
      <c r="G139" s="359"/>
      <c r="H139" s="718"/>
    </row>
    <row r="140" spans="2:8" ht="34.5" customHeight="1">
      <c r="B140" s="235">
        <v>439</v>
      </c>
      <c r="C140" s="32" t="s">
        <v>502</v>
      </c>
      <c r="D140" s="253" t="s">
        <v>503</v>
      </c>
      <c r="E140" s="359"/>
      <c r="F140" s="359"/>
      <c r="G140" s="359"/>
      <c r="H140" s="718"/>
    </row>
    <row r="141" spans="2:8" ht="34.5" customHeight="1">
      <c r="B141" s="237" t="s">
        <v>504</v>
      </c>
      <c r="C141" s="31" t="s">
        <v>505</v>
      </c>
      <c r="D141" s="253" t="s">
        <v>506</v>
      </c>
      <c r="E141" s="359">
        <v>45600</v>
      </c>
      <c r="F141" s="359">
        <v>46000</v>
      </c>
      <c r="G141" s="359">
        <v>47000</v>
      </c>
      <c r="H141" s="718">
        <v>48000</v>
      </c>
    </row>
    <row r="142" spans="2:8" ht="34.5" customHeight="1">
      <c r="B142" s="237">
        <v>47</v>
      </c>
      <c r="C142" s="31" t="s">
        <v>507</v>
      </c>
      <c r="D142" s="253" t="s">
        <v>508</v>
      </c>
      <c r="E142" s="359"/>
      <c r="F142" s="359"/>
      <c r="G142" s="359"/>
      <c r="H142" s="718"/>
    </row>
    <row r="143" spans="2:8" ht="34.5" customHeight="1">
      <c r="B143" s="237">
        <v>48</v>
      </c>
      <c r="C143" s="31" t="s">
        <v>509</v>
      </c>
      <c r="D143" s="253" t="s">
        <v>510</v>
      </c>
      <c r="E143" s="359">
        <v>3000</v>
      </c>
      <c r="F143" s="359">
        <v>3000</v>
      </c>
      <c r="G143" s="359">
        <v>3000</v>
      </c>
      <c r="H143" s="718">
        <v>3000</v>
      </c>
    </row>
    <row r="144" spans="2:8" ht="34.5" customHeight="1">
      <c r="B144" s="237" t="s">
        <v>184</v>
      </c>
      <c r="C144" s="31" t="s">
        <v>511</v>
      </c>
      <c r="D144" s="253" t="s">
        <v>512</v>
      </c>
      <c r="E144" s="359"/>
      <c r="F144" s="359"/>
      <c r="G144" s="359"/>
      <c r="H144" s="718"/>
    </row>
    <row r="145" spans="2:8" ht="53.25" customHeight="1">
      <c r="B145" s="237"/>
      <c r="C145" s="31" t="s">
        <v>513</v>
      </c>
      <c r="D145" s="253" t="s">
        <v>514</v>
      </c>
      <c r="E145" s="359"/>
      <c r="F145" s="359"/>
      <c r="G145" s="359"/>
      <c r="H145" s="718"/>
    </row>
    <row r="146" spans="2:8" ht="34.5" customHeight="1">
      <c r="B146" s="237"/>
      <c r="C146" s="31" t="s">
        <v>515</v>
      </c>
      <c r="D146" s="253" t="s">
        <v>516</v>
      </c>
      <c r="E146" s="359">
        <f>E106+E124+E123+E83-E145</f>
        <v>315902</v>
      </c>
      <c r="F146" s="359">
        <f>F106+F124+F123+F83-F145</f>
        <v>316502</v>
      </c>
      <c r="G146" s="359">
        <f>G106+G124+G123+G83-G145</f>
        <v>321102</v>
      </c>
      <c r="H146" s="359">
        <f>H106+H124+H123+H83-H145</f>
        <v>329686</v>
      </c>
    </row>
    <row r="147" spans="2:8" ht="34.5" customHeight="1" thickBot="1">
      <c r="B147" s="238">
        <v>89</v>
      </c>
      <c r="C147" s="239" t="s">
        <v>517</v>
      </c>
      <c r="D147" s="255" t="s">
        <v>518</v>
      </c>
      <c r="E147" s="719">
        <v>127625</v>
      </c>
      <c r="F147" s="719">
        <v>127625</v>
      </c>
      <c r="G147" s="719">
        <v>127625</v>
      </c>
      <c r="H147" s="720">
        <v>127625</v>
      </c>
    </row>
    <row r="149" spans="2:4" ht="15.75">
      <c r="B149" s="1"/>
      <c r="C149" s="1"/>
      <c r="D149" s="1"/>
    </row>
    <row r="150" spans="2:4" ht="18.75">
      <c r="B150" s="1"/>
      <c r="C150" s="1"/>
      <c r="D150" s="246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H86"/>
  <sheetViews>
    <sheetView showGridLines="0" zoomScale="55" zoomScaleNormal="55" zoomScalePageLayoutView="0" workbookViewId="0" topLeftCell="A46">
      <selection activeCell="H20" sqref="H2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320" t="s">
        <v>760</v>
      </c>
    </row>
    <row r="3" ht="15.75">
      <c r="B3" s="215"/>
    </row>
    <row r="4" spans="2:8" ht="27" customHeight="1">
      <c r="B4" s="875" t="s">
        <v>844</v>
      </c>
      <c r="C4" s="875"/>
      <c r="D4" s="875"/>
      <c r="E4" s="875"/>
      <c r="F4" s="875"/>
      <c r="G4" s="875"/>
      <c r="H4" s="875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95" t="s">
        <v>658</v>
      </c>
    </row>
    <row r="8" spans="2:8" ht="44.25" customHeight="1">
      <c r="B8" s="905" t="s">
        <v>620</v>
      </c>
      <c r="C8" s="907" t="s">
        <v>99</v>
      </c>
      <c r="D8" s="909" t="s">
        <v>621</v>
      </c>
      <c r="E8" s="911" t="s">
        <v>185</v>
      </c>
      <c r="F8" s="912"/>
      <c r="G8" s="912"/>
      <c r="H8" s="913"/>
    </row>
    <row r="9" spans="2:8" ht="78" customHeight="1" thickBot="1">
      <c r="B9" s="906"/>
      <c r="C9" s="908"/>
      <c r="D9" s="910"/>
      <c r="E9" s="681" t="s">
        <v>793</v>
      </c>
      <c r="F9" s="681" t="s">
        <v>794</v>
      </c>
      <c r="G9" s="681" t="s">
        <v>795</v>
      </c>
      <c r="H9" s="682" t="s">
        <v>796</v>
      </c>
    </row>
    <row r="10" spans="2:8" s="216" customFormat="1" ht="21" customHeight="1">
      <c r="B10" s="714">
        <v>1</v>
      </c>
      <c r="C10" s="715">
        <v>2</v>
      </c>
      <c r="D10" s="683">
        <v>3</v>
      </c>
      <c r="E10" s="716">
        <v>4</v>
      </c>
      <c r="F10" s="716">
        <v>5</v>
      </c>
      <c r="G10" s="716">
        <v>6</v>
      </c>
      <c r="H10" s="717">
        <v>7</v>
      </c>
    </row>
    <row r="11" spans="2:8" s="217" customFormat="1" ht="34.5" customHeight="1">
      <c r="B11" s="684"/>
      <c r="C11" s="685" t="s">
        <v>230</v>
      </c>
      <c r="D11" s="686"/>
      <c r="E11" s="687"/>
      <c r="F11" s="687"/>
      <c r="G11" s="687"/>
      <c r="H11" s="479"/>
    </row>
    <row r="12" spans="2:8" s="218" customFormat="1" ht="85.5" customHeight="1">
      <c r="B12" s="688" t="s">
        <v>231</v>
      </c>
      <c r="C12" s="689" t="s">
        <v>232</v>
      </c>
      <c r="D12" s="690">
        <v>1001</v>
      </c>
      <c r="E12" s="687">
        <f>E13+E20+E27+E28</f>
        <v>59605</v>
      </c>
      <c r="F12" s="687">
        <f>F13+F20+F27+F28</f>
        <v>122710</v>
      </c>
      <c r="G12" s="687">
        <f>G13+G20+G27+G28</f>
        <v>181715</v>
      </c>
      <c r="H12" s="479">
        <f>H13+H20+H27+H28</f>
        <v>241220</v>
      </c>
    </row>
    <row r="13" spans="2:8" s="217" customFormat="1" ht="60.75" customHeight="1">
      <c r="B13" s="688">
        <v>60</v>
      </c>
      <c r="C13" s="689" t="s">
        <v>233</v>
      </c>
      <c r="D13" s="690">
        <v>1002</v>
      </c>
      <c r="E13" s="687">
        <f>E14+E15+E16+E17+E18+E19</f>
        <v>950</v>
      </c>
      <c r="F13" s="687">
        <f>F14+F15+F16+F17+F18+F19</f>
        <v>1900</v>
      </c>
      <c r="G13" s="687">
        <f>G14+G15+G16+G17+G18+G19</f>
        <v>2850</v>
      </c>
      <c r="H13" s="479">
        <f>H14+H15+H16+H17+H18+H19</f>
        <v>3800</v>
      </c>
    </row>
    <row r="14" spans="2:8" s="217" customFormat="1" ht="64.5" customHeight="1">
      <c r="B14" s="691">
        <v>600</v>
      </c>
      <c r="C14" s="692" t="s">
        <v>234</v>
      </c>
      <c r="D14" s="693">
        <v>1003</v>
      </c>
      <c r="E14" s="687"/>
      <c r="F14" s="687"/>
      <c r="G14" s="687"/>
      <c r="H14" s="479"/>
    </row>
    <row r="15" spans="2:8" s="217" customFormat="1" ht="62.25" customHeight="1">
      <c r="B15" s="691">
        <v>601</v>
      </c>
      <c r="C15" s="692" t="s">
        <v>235</v>
      </c>
      <c r="D15" s="693">
        <v>1004</v>
      </c>
      <c r="E15" s="687"/>
      <c r="F15" s="687"/>
      <c r="G15" s="687"/>
      <c r="H15" s="479"/>
    </row>
    <row r="16" spans="2:8" s="217" customFormat="1" ht="60.75" customHeight="1">
      <c r="B16" s="691">
        <v>602</v>
      </c>
      <c r="C16" s="692" t="s">
        <v>236</v>
      </c>
      <c r="D16" s="693">
        <v>1005</v>
      </c>
      <c r="E16" s="687"/>
      <c r="F16" s="687"/>
      <c r="G16" s="687"/>
      <c r="H16" s="479"/>
    </row>
    <row r="17" spans="2:8" s="217" customFormat="1" ht="63" customHeight="1">
      <c r="B17" s="691">
        <v>603</v>
      </c>
      <c r="C17" s="692" t="s">
        <v>237</v>
      </c>
      <c r="D17" s="693">
        <v>1006</v>
      </c>
      <c r="E17" s="687"/>
      <c r="F17" s="687"/>
      <c r="G17" s="687"/>
      <c r="H17" s="479"/>
    </row>
    <row r="18" spans="2:8" s="217" customFormat="1" ht="34.5" customHeight="1">
      <c r="B18" s="691">
        <v>604</v>
      </c>
      <c r="C18" s="692" t="s">
        <v>238</v>
      </c>
      <c r="D18" s="693">
        <v>1007</v>
      </c>
      <c r="E18" s="687">
        <v>950</v>
      </c>
      <c r="F18" s="687">
        <v>1900</v>
      </c>
      <c r="G18" s="687">
        <v>2850</v>
      </c>
      <c r="H18" s="479">
        <v>3800</v>
      </c>
    </row>
    <row r="19" spans="2:8" s="217" customFormat="1" ht="34.5" customHeight="1">
      <c r="B19" s="691">
        <v>605</v>
      </c>
      <c r="C19" s="692" t="s">
        <v>239</v>
      </c>
      <c r="D19" s="693">
        <v>1008</v>
      </c>
      <c r="E19" s="687"/>
      <c r="F19" s="687"/>
      <c r="G19" s="687"/>
      <c r="H19" s="479"/>
    </row>
    <row r="20" spans="2:8" s="217" customFormat="1" ht="63" customHeight="1">
      <c r="B20" s="688">
        <v>61</v>
      </c>
      <c r="C20" s="689" t="s">
        <v>240</v>
      </c>
      <c r="D20" s="690">
        <v>1009</v>
      </c>
      <c r="E20" s="687">
        <f>E21+E22+E23+E24+E25+E26</f>
        <v>58055</v>
      </c>
      <c r="F20" s="687">
        <f>F21+F22+F23+F24+F25+F26</f>
        <v>120110</v>
      </c>
      <c r="G20" s="687">
        <f>G21+G22+G23+G24+G25+G26</f>
        <v>178165</v>
      </c>
      <c r="H20" s="479">
        <f>H21+H22+H23+H24+H25+H26</f>
        <v>236620</v>
      </c>
    </row>
    <row r="21" spans="2:8" s="217" customFormat="1" ht="59.25" customHeight="1">
      <c r="B21" s="691">
        <v>610</v>
      </c>
      <c r="C21" s="692" t="s">
        <v>241</v>
      </c>
      <c r="D21" s="693">
        <v>1010</v>
      </c>
      <c r="E21" s="687"/>
      <c r="F21" s="687"/>
      <c r="G21" s="687"/>
      <c r="H21" s="479"/>
    </row>
    <row r="22" spans="2:8" s="217" customFormat="1" ht="66" customHeight="1">
      <c r="B22" s="691">
        <v>611</v>
      </c>
      <c r="C22" s="692" t="s">
        <v>242</v>
      </c>
      <c r="D22" s="693">
        <v>1011</v>
      </c>
      <c r="E22" s="687"/>
      <c r="F22" s="687"/>
      <c r="G22" s="687"/>
      <c r="H22" s="479"/>
    </row>
    <row r="23" spans="2:8" s="217" customFormat="1" ht="61.5" customHeight="1">
      <c r="B23" s="691">
        <v>612</v>
      </c>
      <c r="C23" s="692" t="s">
        <v>243</v>
      </c>
      <c r="D23" s="693">
        <v>1012</v>
      </c>
      <c r="E23" s="687"/>
      <c r="F23" s="687"/>
      <c r="G23" s="687"/>
      <c r="H23" s="479"/>
    </row>
    <row r="24" spans="2:8" s="217" customFormat="1" ht="59.25" customHeight="1">
      <c r="B24" s="691">
        <v>613</v>
      </c>
      <c r="C24" s="692" t="s">
        <v>244</v>
      </c>
      <c r="D24" s="693">
        <v>1013</v>
      </c>
      <c r="E24" s="687">
        <v>58055</v>
      </c>
      <c r="F24" s="687">
        <v>120110</v>
      </c>
      <c r="G24" s="687">
        <v>178165</v>
      </c>
      <c r="H24" s="479">
        <v>236620</v>
      </c>
    </row>
    <row r="25" spans="2:8" s="217" customFormat="1" ht="59.25" customHeight="1">
      <c r="B25" s="691">
        <v>614</v>
      </c>
      <c r="C25" s="692" t="s">
        <v>245</v>
      </c>
      <c r="D25" s="693">
        <v>1014</v>
      </c>
      <c r="E25" s="687"/>
      <c r="F25" s="687"/>
      <c r="G25" s="687"/>
      <c r="H25" s="479"/>
    </row>
    <row r="26" spans="2:8" s="217" customFormat="1" ht="61.5" customHeight="1">
      <c r="B26" s="691">
        <v>615</v>
      </c>
      <c r="C26" s="692" t="s">
        <v>246</v>
      </c>
      <c r="D26" s="693">
        <v>1015</v>
      </c>
      <c r="E26" s="687"/>
      <c r="F26" s="687"/>
      <c r="G26" s="687"/>
      <c r="H26" s="479"/>
    </row>
    <row r="27" spans="2:8" s="217" customFormat="1" ht="66" customHeight="1">
      <c r="B27" s="691">
        <v>64</v>
      </c>
      <c r="C27" s="689" t="s">
        <v>247</v>
      </c>
      <c r="D27" s="690">
        <v>1016</v>
      </c>
      <c r="E27" s="687">
        <v>600</v>
      </c>
      <c r="F27" s="687">
        <v>600</v>
      </c>
      <c r="G27" s="687">
        <v>600</v>
      </c>
      <c r="H27" s="479">
        <v>600</v>
      </c>
    </row>
    <row r="28" spans="2:8" s="217" customFormat="1" ht="34.5" customHeight="1">
      <c r="B28" s="691">
        <v>65</v>
      </c>
      <c r="C28" s="689" t="s">
        <v>248</v>
      </c>
      <c r="D28" s="693">
        <v>1017</v>
      </c>
      <c r="E28" s="687"/>
      <c r="F28" s="687">
        <v>100</v>
      </c>
      <c r="G28" s="687">
        <v>100</v>
      </c>
      <c r="H28" s="479">
        <v>200</v>
      </c>
    </row>
    <row r="29" spans="2:8" s="217" customFormat="1" ht="34.5" customHeight="1">
      <c r="B29" s="688"/>
      <c r="C29" s="689" t="s">
        <v>249</v>
      </c>
      <c r="D29" s="694"/>
      <c r="E29" s="687"/>
      <c r="F29" s="687"/>
      <c r="G29" s="687"/>
      <c r="H29" s="479"/>
    </row>
    <row r="30" spans="2:8" s="217" customFormat="1" ht="76.5" customHeight="1">
      <c r="B30" s="688" t="s">
        <v>250</v>
      </c>
      <c r="C30" s="689" t="s">
        <v>251</v>
      </c>
      <c r="D30" s="690">
        <v>1018</v>
      </c>
      <c r="E30" s="687">
        <f>E31-E32-E33+E34+E35+E36+E37+E38+E39+E40+E41</f>
        <v>58469</v>
      </c>
      <c r="F30" s="687">
        <f>F31-F32-F33+F34+F35+F36+F37+F38+F39+F40+F41</f>
        <v>119760</v>
      </c>
      <c r="G30" s="687">
        <f>G31-G32-G33+G34+G35+G36+G37+G38+G39+G40+G41</f>
        <v>179740</v>
      </c>
      <c r="H30" s="479">
        <f>H31-H32-H33+H34+H35+H36+H37+H38+H39+H40+H41</f>
        <v>243931</v>
      </c>
    </row>
    <row r="31" spans="2:8" s="217" customFormat="1" ht="34.5" customHeight="1">
      <c r="B31" s="691">
        <v>50</v>
      </c>
      <c r="C31" s="692" t="s">
        <v>252</v>
      </c>
      <c r="D31" s="693">
        <v>1019</v>
      </c>
      <c r="E31" s="687">
        <v>475</v>
      </c>
      <c r="F31" s="687">
        <v>950</v>
      </c>
      <c r="G31" s="687">
        <v>1425</v>
      </c>
      <c r="H31" s="479">
        <v>1900</v>
      </c>
    </row>
    <row r="32" spans="2:8" s="217" customFormat="1" ht="36" customHeight="1">
      <c r="B32" s="691">
        <v>62</v>
      </c>
      <c r="C32" s="692" t="s">
        <v>253</v>
      </c>
      <c r="D32" s="693">
        <v>1020</v>
      </c>
      <c r="E32" s="687">
        <v>500</v>
      </c>
      <c r="F32" s="687">
        <v>1500</v>
      </c>
      <c r="G32" s="687">
        <v>2000</v>
      </c>
      <c r="H32" s="479">
        <v>2500</v>
      </c>
    </row>
    <row r="33" spans="2:8" s="217" customFormat="1" ht="60.75" customHeight="1">
      <c r="B33" s="691">
        <v>630</v>
      </c>
      <c r="C33" s="692" t="s">
        <v>254</v>
      </c>
      <c r="D33" s="693">
        <v>1021</v>
      </c>
      <c r="E33" s="687"/>
      <c r="F33" s="687"/>
      <c r="G33" s="687"/>
      <c r="H33" s="479"/>
    </row>
    <row r="34" spans="2:8" s="217" customFormat="1" ht="57.75" customHeight="1">
      <c r="B34" s="691">
        <v>631</v>
      </c>
      <c r="C34" s="692" t="s">
        <v>255</v>
      </c>
      <c r="D34" s="693">
        <v>1022</v>
      </c>
      <c r="E34" s="687"/>
      <c r="F34" s="687"/>
      <c r="G34" s="687"/>
      <c r="H34" s="479"/>
    </row>
    <row r="35" spans="2:8" s="217" customFormat="1" ht="60.75" customHeight="1">
      <c r="B35" s="691" t="s">
        <v>126</v>
      </c>
      <c r="C35" s="692" t="s">
        <v>256</v>
      </c>
      <c r="D35" s="693">
        <v>1023</v>
      </c>
      <c r="E35" s="687">
        <v>3800</v>
      </c>
      <c r="F35" s="687">
        <v>10800</v>
      </c>
      <c r="G35" s="687">
        <v>16500</v>
      </c>
      <c r="H35" s="479">
        <v>24956</v>
      </c>
    </row>
    <row r="36" spans="2:8" s="217" customFormat="1" ht="34.5" customHeight="1">
      <c r="B36" s="691">
        <v>513</v>
      </c>
      <c r="C36" s="692" t="s">
        <v>257</v>
      </c>
      <c r="D36" s="693">
        <v>1024</v>
      </c>
      <c r="E36" s="687">
        <v>6000</v>
      </c>
      <c r="F36" s="687">
        <v>12300</v>
      </c>
      <c r="G36" s="687">
        <v>18000</v>
      </c>
      <c r="H36" s="479">
        <v>24800</v>
      </c>
    </row>
    <row r="37" spans="2:8" s="217" customFormat="1" ht="61.5" customHeight="1">
      <c r="B37" s="691">
        <v>52</v>
      </c>
      <c r="C37" s="692" t="s">
        <v>258</v>
      </c>
      <c r="D37" s="693">
        <v>1025</v>
      </c>
      <c r="E37" s="687">
        <v>36329</v>
      </c>
      <c r="F37" s="687">
        <v>72457</v>
      </c>
      <c r="G37" s="687">
        <v>108685</v>
      </c>
      <c r="H37" s="479">
        <v>144914</v>
      </c>
    </row>
    <row r="38" spans="2:8" s="217" customFormat="1" ht="34.5" customHeight="1">
      <c r="B38" s="691">
        <v>53</v>
      </c>
      <c r="C38" s="692" t="s">
        <v>259</v>
      </c>
      <c r="D38" s="693">
        <v>1026</v>
      </c>
      <c r="E38" s="687">
        <v>2676</v>
      </c>
      <c r="F38" s="687">
        <v>5353</v>
      </c>
      <c r="G38" s="687">
        <v>8030</v>
      </c>
      <c r="H38" s="479">
        <v>11106</v>
      </c>
    </row>
    <row r="39" spans="2:8" s="217" customFormat="1" ht="34.5" customHeight="1">
      <c r="B39" s="691">
        <v>540</v>
      </c>
      <c r="C39" s="692" t="s">
        <v>260</v>
      </c>
      <c r="D39" s="693">
        <v>1027</v>
      </c>
      <c r="E39" s="687">
        <v>4500</v>
      </c>
      <c r="F39" s="687">
        <v>9000</v>
      </c>
      <c r="G39" s="687">
        <v>13500</v>
      </c>
      <c r="H39" s="479">
        <v>18000</v>
      </c>
    </row>
    <row r="40" spans="2:8" s="217" customFormat="1" ht="34.5" customHeight="1">
      <c r="B40" s="691" t="s">
        <v>127</v>
      </c>
      <c r="C40" s="692" t="s">
        <v>261</v>
      </c>
      <c r="D40" s="693">
        <v>1028</v>
      </c>
      <c r="E40" s="687"/>
      <c r="F40" s="687"/>
      <c r="G40" s="687"/>
      <c r="H40" s="479"/>
    </row>
    <row r="41" spans="2:8" s="219" customFormat="1" ht="34.5" customHeight="1">
      <c r="B41" s="691">
        <v>55</v>
      </c>
      <c r="C41" s="692" t="s">
        <v>262</v>
      </c>
      <c r="D41" s="693">
        <v>1029</v>
      </c>
      <c r="E41" s="687">
        <v>5189</v>
      </c>
      <c r="F41" s="687">
        <v>10400</v>
      </c>
      <c r="G41" s="687">
        <v>15600</v>
      </c>
      <c r="H41" s="479">
        <v>20755</v>
      </c>
    </row>
    <row r="42" spans="2:8" s="219" customFormat="1" ht="34.5" customHeight="1">
      <c r="B42" s="688"/>
      <c r="C42" s="689" t="s">
        <v>263</v>
      </c>
      <c r="D42" s="690">
        <v>1030</v>
      </c>
      <c r="E42" s="687">
        <f>E12-E30</f>
        <v>1136</v>
      </c>
      <c r="F42" s="687">
        <f>F12-F30</f>
        <v>2950</v>
      </c>
      <c r="G42" s="687">
        <f>G12-G30</f>
        <v>1975</v>
      </c>
      <c r="H42" s="479"/>
    </row>
    <row r="43" spans="2:8" s="219" customFormat="1" ht="34.5" customHeight="1">
      <c r="B43" s="688"/>
      <c r="C43" s="689" t="s">
        <v>264</v>
      </c>
      <c r="D43" s="690">
        <v>1031</v>
      </c>
      <c r="E43" s="687"/>
      <c r="F43" s="687"/>
      <c r="G43" s="687"/>
      <c r="H43" s="479">
        <f>H30-H12</f>
        <v>2711</v>
      </c>
    </row>
    <row r="44" spans="2:8" s="219" customFormat="1" ht="34.5" customHeight="1">
      <c r="B44" s="688">
        <v>66</v>
      </c>
      <c r="C44" s="689" t="s">
        <v>265</v>
      </c>
      <c r="D44" s="690">
        <v>1032</v>
      </c>
      <c r="E44" s="687">
        <f>E45+E50+E51</f>
        <v>1500</v>
      </c>
      <c r="F44" s="687">
        <f>F45+F50+F51</f>
        <v>3000</v>
      </c>
      <c r="G44" s="687">
        <f>G45+G50+G51</f>
        <v>4500</v>
      </c>
      <c r="H44" s="479">
        <f>H45+H50+H51</f>
        <v>6000</v>
      </c>
    </row>
    <row r="45" spans="2:8" s="219" customFormat="1" ht="75" customHeight="1">
      <c r="B45" s="688" t="s">
        <v>266</v>
      </c>
      <c r="C45" s="689" t="s">
        <v>267</v>
      </c>
      <c r="D45" s="690">
        <v>1033</v>
      </c>
      <c r="E45" s="687"/>
      <c r="F45" s="687"/>
      <c r="G45" s="687"/>
      <c r="H45" s="479"/>
    </row>
    <row r="46" spans="2:8" s="219" customFormat="1" ht="34.5" customHeight="1">
      <c r="B46" s="691">
        <v>660</v>
      </c>
      <c r="C46" s="692" t="s">
        <v>268</v>
      </c>
      <c r="D46" s="693">
        <v>1034</v>
      </c>
      <c r="E46" s="687"/>
      <c r="F46" s="687"/>
      <c r="G46" s="687"/>
      <c r="H46" s="479"/>
    </row>
    <row r="47" spans="2:8" s="219" customFormat="1" ht="34.5" customHeight="1">
      <c r="B47" s="691">
        <v>661</v>
      </c>
      <c r="C47" s="692" t="s">
        <v>269</v>
      </c>
      <c r="D47" s="693">
        <v>1035</v>
      </c>
      <c r="E47" s="687"/>
      <c r="F47" s="687"/>
      <c r="G47" s="687"/>
      <c r="H47" s="479"/>
    </row>
    <row r="48" spans="2:8" s="219" customFormat="1" ht="54.75" customHeight="1">
      <c r="B48" s="691">
        <v>665</v>
      </c>
      <c r="C48" s="692" t="s">
        <v>270</v>
      </c>
      <c r="D48" s="693">
        <v>1036</v>
      </c>
      <c r="E48" s="687"/>
      <c r="F48" s="687"/>
      <c r="G48" s="687"/>
      <c r="H48" s="479"/>
    </row>
    <row r="49" spans="2:8" s="219" customFormat="1" ht="34.5" customHeight="1">
      <c r="B49" s="691">
        <v>669</v>
      </c>
      <c r="C49" s="692" t="s">
        <v>271</v>
      </c>
      <c r="D49" s="693">
        <v>1037</v>
      </c>
      <c r="E49" s="687"/>
      <c r="F49" s="687"/>
      <c r="G49" s="687"/>
      <c r="H49" s="479"/>
    </row>
    <row r="50" spans="2:8" s="219" customFormat="1" ht="34.5" customHeight="1">
      <c r="B50" s="688">
        <v>662</v>
      </c>
      <c r="C50" s="689" t="s">
        <v>272</v>
      </c>
      <c r="D50" s="690">
        <v>1038</v>
      </c>
      <c r="E50" s="687">
        <v>1500</v>
      </c>
      <c r="F50" s="687">
        <v>3000</v>
      </c>
      <c r="G50" s="687">
        <v>4500</v>
      </c>
      <c r="H50" s="479">
        <v>6000</v>
      </c>
    </row>
    <row r="51" spans="2:8" s="219" customFormat="1" ht="81.75" customHeight="1">
      <c r="B51" s="688" t="s">
        <v>128</v>
      </c>
      <c r="C51" s="689" t="s">
        <v>273</v>
      </c>
      <c r="D51" s="690">
        <v>1039</v>
      </c>
      <c r="E51" s="687"/>
      <c r="F51" s="687"/>
      <c r="G51" s="687"/>
      <c r="H51" s="479"/>
    </row>
    <row r="52" spans="2:8" s="219" customFormat="1" ht="34.5" customHeight="1">
      <c r="B52" s="688">
        <v>56</v>
      </c>
      <c r="C52" s="689" t="s">
        <v>274</v>
      </c>
      <c r="D52" s="690">
        <v>1040</v>
      </c>
      <c r="E52" s="687">
        <f>E53+E58+E59</f>
        <v>50</v>
      </c>
      <c r="F52" s="687">
        <f>F53+F58+F59</f>
        <v>102</v>
      </c>
      <c r="G52" s="687">
        <f>G53+G58+G59</f>
        <v>153</v>
      </c>
      <c r="H52" s="479">
        <f>H53+H58+H59</f>
        <v>205</v>
      </c>
    </row>
    <row r="53" spans="2:8" ht="75" customHeight="1">
      <c r="B53" s="688" t="s">
        <v>275</v>
      </c>
      <c r="C53" s="689" t="s">
        <v>622</v>
      </c>
      <c r="D53" s="690">
        <v>1041</v>
      </c>
      <c r="E53" s="687"/>
      <c r="F53" s="687"/>
      <c r="G53" s="687"/>
      <c r="H53" s="479"/>
    </row>
    <row r="54" spans="2:8" ht="57.75" customHeight="1">
      <c r="B54" s="691">
        <v>560</v>
      </c>
      <c r="C54" s="692" t="s">
        <v>129</v>
      </c>
      <c r="D54" s="693">
        <v>1042</v>
      </c>
      <c r="E54" s="687"/>
      <c r="F54" s="687"/>
      <c r="G54" s="687"/>
      <c r="H54" s="479"/>
    </row>
    <row r="55" spans="2:8" ht="52.5" customHeight="1">
      <c r="B55" s="691">
        <v>561</v>
      </c>
      <c r="C55" s="692" t="s">
        <v>130</v>
      </c>
      <c r="D55" s="693">
        <v>1043</v>
      </c>
      <c r="E55" s="687"/>
      <c r="F55" s="687"/>
      <c r="G55" s="687"/>
      <c r="H55" s="479"/>
    </row>
    <row r="56" spans="2:8" ht="63" customHeight="1">
      <c r="B56" s="691">
        <v>565</v>
      </c>
      <c r="C56" s="692" t="s">
        <v>276</v>
      </c>
      <c r="D56" s="693">
        <v>1044</v>
      </c>
      <c r="E56" s="687"/>
      <c r="F56" s="687"/>
      <c r="G56" s="687"/>
      <c r="H56" s="479"/>
    </row>
    <row r="57" spans="2:8" ht="34.5" customHeight="1">
      <c r="B57" s="691" t="s">
        <v>131</v>
      </c>
      <c r="C57" s="692" t="s">
        <v>277</v>
      </c>
      <c r="D57" s="693">
        <v>1045</v>
      </c>
      <c r="E57" s="687"/>
      <c r="F57" s="687"/>
      <c r="G57" s="687"/>
      <c r="H57" s="479"/>
    </row>
    <row r="58" spans="2:8" ht="34.5" customHeight="1">
      <c r="B58" s="691">
        <v>562</v>
      </c>
      <c r="C58" s="689" t="s">
        <v>278</v>
      </c>
      <c r="D58" s="690">
        <v>1046</v>
      </c>
      <c r="E58" s="687">
        <v>50</v>
      </c>
      <c r="F58" s="687">
        <v>102</v>
      </c>
      <c r="G58" s="687">
        <v>150</v>
      </c>
      <c r="H58" s="479">
        <v>200</v>
      </c>
    </row>
    <row r="59" spans="2:8" ht="48" customHeight="1">
      <c r="B59" s="688" t="s">
        <v>279</v>
      </c>
      <c r="C59" s="689" t="s">
        <v>280</v>
      </c>
      <c r="D59" s="690">
        <v>1047</v>
      </c>
      <c r="E59" s="687"/>
      <c r="F59" s="687"/>
      <c r="G59" s="687">
        <v>3</v>
      </c>
      <c r="H59" s="479">
        <v>5</v>
      </c>
    </row>
    <row r="60" spans="2:8" ht="34.5" customHeight="1">
      <c r="B60" s="688"/>
      <c r="C60" s="689" t="s">
        <v>281</v>
      </c>
      <c r="D60" s="690">
        <v>1048</v>
      </c>
      <c r="E60" s="687">
        <f>E44-E52</f>
        <v>1450</v>
      </c>
      <c r="F60" s="687">
        <f>F44-F52</f>
        <v>2898</v>
      </c>
      <c r="G60" s="687">
        <f>G44-G52</f>
        <v>4347</v>
      </c>
      <c r="H60" s="479">
        <f>H44-H52</f>
        <v>5795</v>
      </c>
    </row>
    <row r="61" spans="2:8" ht="34.5" customHeight="1">
      <c r="B61" s="688"/>
      <c r="C61" s="689" t="s">
        <v>282</v>
      </c>
      <c r="D61" s="690">
        <v>1049</v>
      </c>
      <c r="E61" s="687"/>
      <c r="F61" s="687"/>
      <c r="G61" s="687"/>
      <c r="H61" s="479"/>
    </row>
    <row r="62" spans="2:8" ht="51" customHeight="1">
      <c r="B62" s="691" t="s">
        <v>132</v>
      </c>
      <c r="C62" s="692" t="s">
        <v>283</v>
      </c>
      <c r="D62" s="693">
        <v>1050</v>
      </c>
      <c r="E62" s="687"/>
      <c r="F62" s="687"/>
      <c r="G62" s="687"/>
      <c r="H62" s="479"/>
    </row>
    <row r="63" spans="2:8" ht="98.25" customHeight="1">
      <c r="B63" s="691" t="s">
        <v>133</v>
      </c>
      <c r="C63" s="692" t="s">
        <v>284</v>
      </c>
      <c r="D63" s="693">
        <v>1051</v>
      </c>
      <c r="E63" s="687"/>
      <c r="F63" s="687"/>
      <c r="G63" s="687"/>
      <c r="H63" s="479"/>
    </row>
    <row r="64" spans="2:8" ht="78.75" customHeight="1">
      <c r="B64" s="688" t="s">
        <v>285</v>
      </c>
      <c r="C64" s="689" t="s">
        <v>286</v>
      </c>
      <c r="D64" s="690">
        <v>1052</v>
      </c>
      <c r="E64" s="687">
        <v>1000</v>
      </c>
      <c r="F64" s="687">
        <v>3000</v>
      </c>
      <c r="G64" s="687">
        <v>4000</v>
      </c>
      <c r="H64" s="479">
        <v>5500</v>
      </c>
    </row>
    <row r="65" spans="2:8" ht="91.5" customHeight="1">
      <c r="B65" s="688" t="s">
        <v>134</v>
      </c>
      <c r="C65" s="689" t="s">
        <v>287</v>
      </c>
      <c r="D65" s="690">
        <v>1053</v>
      </c>
      <c r="E65" s="687">
        <v>1500</v>
      </c>
      <c r="F65" s="687">
        <v>3200</v>
      </c>
      <c r="G65" s="687">
        <v>5500</v>
      </c>
      <c r="H65" s="479">
        <v>6200</v>
      </c>
    </row>
    <row r="66" spans="2:8" ht="77.25" customHeight="1">
      <c r="B66" s="691"/>
      <c r="C66" s="692" t="s">
        <v>288</v>
      </c>
      <c r="D66" s="693">
        <v>1054</v>
      </c>
      <c r="E66" s="687">
        <f>E42-E43+E60-E61+E62-E63+E64-E65</f>
        <v>2086</v>
      </c>
      <c r="F66" s="687">
        <f>F42-F43+F60-F61+F62-F63+F64-F65</f>
        <v>5648</v>
      </c>
      <c r="G66" s="687">
        <f>G42-G43+G60-G61+G62-G63+G64-G65</f>
        <v>4822</v>
      </c>
      <c r="H66" s="479">
        <f>H42-H43+H60-H61+H62-H63+H64-H65</f>
        <v>2384</v>
      </c>
    </row>
    <row r="67" spans="2:8" ht="81" customHeight="1">
      <c r="B67" s="691"/>
      <c r="C67" s="692" t="s">
        <v>289</v>
      </c>
      <c r="D67" s="693">
        <v>1055</v>
      </c>
      <c r="E67" s="687"/>
      <c r="F67" s="687"/>
      <c r="G67" s="687"/>
      <c r="H67" s="479"/>
    </row>
    <row r="68" spans="2:8" ht="101.25" customHeight="1">
      <c r="B68" s="691" t="s">
        <v>290</v>
      </c>
      <c r="C68" s="692" t="s">
        <v>291</v>
      </c>
      <c r="D68" s="693">
        <v>1056</v>
      </c>
      <c r="E68" s="687"/>
      <c r="F68" s="687"/>
      <c r="G68" s="687"/>
      <c r="H68" s="479"/>
    </row>
    <row r="69" spans="2:8" ht="78" customHeight="1">
      <c r="B69" s="691" t="s">
        <v>292</v>
      </c>
      <c r="C69" s="692" t="s">
        <v>293</v>
      </c>
      <c r="D69" s="693">
        <v>1057</v>
      </c>
      <c r="E69" s="687"/>
      <c r="F69" s="687"/>
      <c r="G69" s="687"/>
      <c r="H69" s="479"/>
    </row>
    <row r="70" spans="2:8" ht="72.75" customHeight="1">
      <c r="B70" s="688"/>
      <c r="C70" s="689" t="s">
        <v>294</v>
      </c>
      <c r="D70" s="690">
        <v>1058</v>
      </c>
      <c r="E70" s="687"/>
      <c r="F70" s="687"/>
      <c r="G70" s="687"/>
      <c r="H70" s="479">
        <f>H66-H67+H68-H69</f>
        <v>2384</v>
      </c>
    </row>
    <row r="71" spans="2:8" ht="66" customHeight="1">
      <c r="B71" s="695"/>
      <c r="C71" s="696" t="s">
        <v>295</v>
      </c>
      <c r="D71" s="690">
        <v>1059</v>
      </c>
      <c r="E71" s="687"/>
      <c r="F71" s="687"/>
      <c r="G71" s="687"/>
      <c r="H71" s="479"/>
    </row>
    <row r="72" spans="2:8" ht="34.5" customHeight="1">
      <c r="B72" s="691"/>
      <c r="C72" s="697" t="s">
        <v>296</v>
      </c>
      <c r="D72" s="693"/>
      <c r="E72" s="687"/>
      <c r="F72" s="687"/>
      <c r="G72" s="687"/>
      <c r="H72" s="479"/>
    </row>
    <row r="73" spans="2:8" ht="34.5" customHeight="1">
      <c r="B73" s="691">
        <v>721</v>
      </c>
      <c r="C73" s="697" t="s">
        <v>297</v>
      </c>
      <c r="D73" s="693">
        <v>1060</v>
      </c>
      <c r="E73" s="687"/>
      <c r="F73" s="687"/>
      <c r="G73" s="687"/>
      <c r="H73" s="479"/>
    </row>
    <row r="74" spans="2:8" ht="34.5" customHeight="1">
      <c r="B74" s="691" t="s">
        <v>298</v>
      </c>
      <c r="C74" s="697" t="s">
        <v>299</v>
      </c>
      <c r="D74" s="693">
        <v>1061</v>
      </c>
      <c r="E74" s="687"/>
      <c r="F74" s="687"/>
      <c r="G74" s="687"/>
      <c r="H74" s="479"/>
    </row>
    <row r="75" spans="2:8" ht="34.5" customHeight="1">
      <c r="B75" s="691" t="s">
        <v>298</v>
      </c>
      <c r="C75" s="697" t="s">
        <v>300</v>
      </c>
      <c r="D75" s="693">
        <v>1062</v>
      </c>
      <c r="E75" s="687"/>
      <c r="F75" s="687"/>
      <c r="G75" s="687"/>
      <c r="H75" s="479"/>
    </row>
    <row r="76" spans="2:8" ht="34.5" customHeight="1">
      <c r="B76" s="691">
        <v>723</v>
      </c>
      <c r="C76" s="697" t="s">
        <v>301</v>
      </c>
      <c r="D76" s="693">
        <v>1063</v>
      </c>
      <c r="E76" s="687"/>
      <c r="F76" s="687"/>
      <c r="G76" s="687"/>
      <c r="H76" s="479"/>
    </row>
    <row r="77" spans="2:8" ht="69.75" customHeight="1">
      <c r="B77" s="688"/>
      <c r="C77" s="696" t="s">
        <v>623</v>
      </c>
      <c r="D77" s="690">
        <v>1064</v>
      </c>
      <c r="E77" s="687"/>
      <c r="F77" s="687"/>
      <c r="G77" s="687"/>
      <c r="H77" s="479">
        <f>H70-H71-H72-H73+H74</f>
        <v>2384</v>
      </c>
    </row>
    <row r="78" spans="2:8" ht="53.25" customHeight="1">
      <c r="B78" s="695"/>
      <c r="C78" s="696" t="s">
        <v>624</v>
      </c>
      <c r="D78" s="690">
        <v>1065</v>
      </c>
      <c r="E78" s="687"/>
      <c r="F78" s="687"/>
      <c r="G78" s="687"/>
      <c r="H78" s="479"/>
    </row>
    <row r="79" spans="2:8" ht="54.75" customHeight="1">
      <c r="B79" s="698"/>
      <c r="C79" s="697" t="s">
        <v>302</v>
      </c>
      <c r="D79" s="693">
        <v>1066</v>
      </c>
      <c r="E79" s="687"/>
      <c r="F79" s="687"/>
      <c r="G79" s="687"/>
      <c r="H79" s="479"/>
    </row>
    <row r="80" spans="2:8" ht="60.75" customHeight="1">
      <c r="B80" s="698"/>
      <c r="C80" s="697" t="s">
        <v>303</v>
      </c>
      <c r="D80" s="693">
        <v>1067</v>
      </c>
      <c r="E80" s="687"/>
      <c r="F80" s="687"/>
      <c r="G80" s="687"/>
      <c r="H80" s="479"/>
    </row>
    <row r="81" spans="2:8" ht="52.5" customHeight="1">
      <c r="B81" s="698"/>
      <c r="C81" s="697" t="s">
        <v>625</v>
      </c>
      <c r="D81" s="693">
        <v>1068</v>
      </c>
      <c r="E81" s="699"/>
      <c r="F81" s="687"/>
      <c r="G81" s="700"/>
      <c r="H81" s="479"/>
    </row>
    <row r="82" spans="2:8" ht="58.5" customHeight="1">
      <c r="B82" s="698"/>
      <c r="C82" s="697" t="s">
        <v>626</v>
      </c>
      <c r="D82" s="693">
        <v>1069</v>
      </c>
      <c r="E82" s="701"/>
      <c r="F82" s="702"/>
      <c r="G82" s="703"/>
      <c r="H82" s="488"/>
    </row>
    <row r="83" spans="2:8" ht="34.5" customHeight="1">
      <c r="B83" s="698"/>
      <c r="C83" s="697" t="s">
        <v>627</v>
      </c>
      <c r="D83" s="693"/>
      <c r="E83" s="704"/>
      <c r="F83" s="705"/>
      <c r="G83" s="706"/>
      <c r="H83" s="479"/>
    </row>
    <row r="84" spans="2:8" ht="34.5" customHeight="1">
      <c r="B84" s="707"/>
      <c r="C84" s="708" t="s">
        <v>100</v>
      </c>
      <c r="D84" s="693">
        <v>1070</v>
      </c>
      <c r="E84" s="709"/>
      <c r="F84" s="709"/>
      <c r="G84" s="490"/>
      <c r="H84" s="491"/>
    </row>
    <row r="85" spans="2:8" ht="34.5" customHeight="1" thickBot="1">
      <c r="B85" s="710"/>
      <c r="C85" s="711" t="s">
        <v>304</v>
      </c>
      <c r="D85" s="712">
        <v>1071</v>
      </c>
      <c r="E85" s="492"/>
      <c r="F85" s="713"/>
      <c r="G85" s="492"/>
      <c r="H85" s="493"/>
    </row>
    <row r="86" ht="54" customHeight="1">
      <c r="D86" s="226"/>
    </row>
  </sheetData>
  <sheetProtection/>
  <mergeCells count="5">
    <mergeCell ref="B4:H4"/>
    <mergeCell ref="B8:B9"/>
    <mergeCell ref="C8:C9"/>
    <mergeCell ref="D8:D9"/>
    <mergeCell ref="E8:H8"/>
  </mergeCells>
  <printOptions/>
  <pageMargins left="0.11811023622047245" right="0.11811023622047245" top="0.7480314960629921" bottom="0.7480314960629921" header="0.31496062992125984" footer="0.31496062992125984"/>
  <pageSetup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G62"/>
  <sheetViews>
    <sheetView showGridLines="0" zoomScale="75" zoomScaleNormal="75" zoomScalePageLayoutView="0" workbookViewId="0" topLeftCell="A16">
      <selection activeCell="G14" sqref="G14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84" customWidth="1"/>
    <col min="4" max="7" width="25.28125" style="14" customWidth="1"/>
    <col min="8" max="16384" width="9.140625" style="14" customWidth="1"/>
  </cols>
  <sheetData>
    <row r="2" ht="15.75">
      <c r="G2" s="71"/>
    </row>
    <row r="3" spans="2:7" ht="24.75" customHeight="1">
      <c r="B3" s="521"/>
      <c r="C3" s="522"/>
      <c r="D3" s="521"/>
      <c r="E3" s="521"/>
      <c r="F3" s="521"/>
      <c r="G3" s="523" t="s">
        <v>761</v>
      </c>
    </row>
    <row r="4" spans="2:7" s="68" customFormat="1" ht="24.75" customHeight="1">
      <c r="B4" s="914" t="s">
        <v>51</v>
      </c>
      <c r="C4" s="914"/>
      <c r="D4" s="914"/>
      <c r="E4" s="914"/>
      <c r="F4" s="914"/>
      <c r="G4" s="914"/>
    </row>
    <row r="5" spans="2:7" s="68" customFormat="1" ht="24.75" customHeight="1">
      <c r="B5" s="914" t="s">
        <v>854</v>
      </c>
      <c r="C5" s="914"/>
      <c r="D5" s="914"/>
      <c r="E5" s="914"/>
      <c r="F5" s="914"/>
      <c r="G5" s="914"/>
    </row>
    <row r="6" spans="2:7" ht="18.75" customHeight="1" thickBot="1">
      <c r="B6" s="521"/>
      <c r="C6" s="522"/>
      <c r="D6" s="521"/>
      <c r="E6" s="521"/>
      <c r="F6" s="521"/>
      <c r="G6" s="523" t="s">
        <v>658</v>
      </c>
    </row>
    <row r="7" spans="2:7" ht="30" customHeight="1">
      <c r="B7" s="915" t="s">
        <v>99</v>
      </c>
      <c r="C7" s="917" t="s">
        <v>48</v>
      </c>
      <c r="D7" s="919" t="s">
        <v>80</v>
      </c>
      <c r="E7" s="919"/>
      <c r="F7" s="919"/>
      <c r="G7" s="920"/>
    </row>
    <row r="8" spans="2:7" ht="82.5" customHeight="1" thickBot="1">
      <c r="B8" s="916"/>
      <c r="C8" s="918"/>
      <c r="D8" s="524" t="s">
        <v>855</v>
      </c>
      <c r="E8" s="524" t="s">
        <v>794</v>
      </c>
      <c r="F8" s="524" t="s">
        <v>856</v>
      </c>
      <c r="G8" s="525" t="s">
        <v>796</v>
      </c>
    </row>
    <row r="9" spans="2:7" ht="57" customHeight="1">
      <c r="B9" s="677" t="s">
        <v>206</v>
      </c>
      <c r="C9" s="678"/>
      <c r="D9" s="679"/>
      <c r="E9" s="679"/>
      <c r="F9" s="679"/>
      <c r="G9" s="680"/>
    </row>
    <row r="10" spans="2:7" ht="43.5" customHeight="1">
      <c r="B10" s="528" t="s">
        <v>207</v>
      </c>
      <c r="C10" s="529">
        <v>3001</v>
      </c>
      <c r="D10" s="530">
        <f>D11+D12+D13</f>
        <v>66450</v>
      </c>
      <c r="E10" s="530">
        <f>E11+E12+E13</f>
        <v>132900</v>
      </c>
      <c r="F10" s="530">
        <f>F11+F12+F13</f>
        <v>199350</v>
      </c>
      <c r="G10" s="531">
        <f>G11+G12+G13</f>
        <v>266102</v>
      </c>
    </row>
    <row r="11" spans="2:7" ht="30" customHeight="1">
      <c r="B11" s="532" t="s">
        <v>52</v>
      </c>
      <c r="C11" s="529">
        <v>3002</v>
      </c>
      <c r="D11" s="533">
        <v>63700</v>
      </c>
      <c r="E11" s="534">
        <v>127400</v>
      </c>
      <c r="F11" s="530">
        <v>191100</v>
      </c>
      <c r="G11" s="531">
        <v>254800</v>
      </c>
    </row>
    <row r="12" spans="2:7" ht="30" customHeight="1">
      <c r="B12" s="532" t="s">
        <v>53</v>
      </c>
      <c r="C12" s="529">
        <v>3003</v>
      </c>
      <c r="D12" s="526">
        <v>1500</v>
      </c>
      <c r="E12" s="530">
        <v>3000</v>
      </c>
      <c r="F12" s="530">
        <v>4500</v>
      </c>
      <c r="G12" s="531">
        <v>6000</v>
      </c>
    </row>
    <row r="13" spans="2:7" ht="30" customHeight="1">
      <c r="B13" s="532" t="s">
        <v>54</v>
      </c>
      <c r="C13" s="529">
        <v>3004</v>
      </c>
      <c r="D13" s="530">
        <v>1250</v>
      </c>
      <c r="E13" s="530">
        <v>2500</v>
      </c>
      <c r="F13" s="530">
        <v>3750</v>
      </c>
      <c r="G13" s="531">
        <v>5302</v>
      </c>
    </row>
    <row r="14" spans="2:7" ht="45" customHeight="1">
      <c r="B14" s="528" t="s">
        <v>208</v>
      </c>
      <c r="C14" s="529">
        <v>3005</v>
      </c>
      <c r="D14" s="530">
        <f>D15+D16+D17+D18+D19</f>
        <v>58779</v>
      </c>
      <c r="E14" s="530">
        <f>E15+E16+E17+E18+E19</f>
        <v>132657</v>
      </c>
      <c r="F14" s="530">
        <f>F15+F16+F17+F18+F19</f>
        <v>188986</v>
      </c>
      <c r="G14" s="531">
        <f>G15+G16+G17+G18+G19</f>
        <v>235414</v>
      </c>
    </row>
    <row r="15" spans="2:7" ht="30" customHeight="1">
      <c r="B15" s="532" t="s">
        <v>55</v>
      </c>
      <c r="C15" s="529">
        <v>3006</v>
      </c>
      <c r="D15" s="530">
        <v>22500</v>
      </c>
      <c r="E15" s="530">
        <v>60000</v>
      </c>
      <c r="F15" s="530">
        <v>80000</v>
      </c>
      <c r="G15" s="531">
        <v>90000</v>
      </c>
    </row>
    <row r="16" spans="2:7" ht="39.75" customHeight="1">
      <c r="B16" s="532" t="s">
        <v>209</v>
      </c>
      <c r="C16" s="529">
        <v>3007</v>
      </c>
      <c r="D16" s="530">
        <v>36229</v>
      </c>
      <c r="E16" s="530">
        <v>72457</v>
      </c>
      <c r="F16" s="530">
        <v>108686</v>
      </c>
      <c r="G16" s="531">
        <v>144914</v>
      </c>
    </row>
    <row r="17" spans="2:7" ht="30" customHeight="1">
      <c r="B17" s="532" t="s">
        <v>56</v>
      </c>
      <c r="C17" s="529">
        <v>3008</v>
      </c>
      <c r="D17" s="530">
        <v>50</v>
      </c>
      <c r="E17" s="530">
        <v>100</v>
      </c>
      <c r="F17" s="530">
        <v>100</v>
      </c>
      <c r="G17" s="531">
        <v>200</v>
      </c>
    </row>
    <row r="18" spans="2:7" ht="30" customHeight="1">
      <c r="B18" s="532" t="s">
        <v>57</v>
      </c>
      <c r="C18" s="529">
        <v>3009</v>
      </c>
      <c r="D18" s="530"/>
      <c r="E18" s="530"/>
      <c r="F18" s="530"/>
      <c r="G18" s="531"/>
    </row>
    <row r="19" spans="2:7" ht="30" customHeight="1">
      <c r="B19" s="532" t="s">
        <v>210</v>
      </c>
      <c r="C19" s="529">
        <v>3010</v>
      </c>
      <c r="D19" s="530"/>
      <c r="E19" s="530">
        <v>100</v>
      </c>
      <c r="F19" s="530">
        <v>200</v>
      </c>
      <c r="G19" s="531">
        <v>300</v>
      </c>
    </row>
    <row r="20" spans="2:7" ht="42.75" customHeight="1">
      <c r="B20" s="528" t="s">
        <v>211</v>
      </c>
      <c r="C20" s="529">
        <v>3011</v>
      </c>
      <c r="D20" s="530">
        <f>D10-D14</f>
        <v>7671</v>
      </c>
      <c r="E20" s="530">
        <f>E10-E14</f>
        <v>243</v>
      </c>
      <c r="F20" s="530">
        <f>F10-F14</f>
        <v>10364</v>
      </c>
      <c r="G20" s="531">
        <f>G10-G14</f>
        <v>30688</v>
      </c>
    </row>
    <row r="21" spans="2:7" ht="47.25" customHeight="1">
      <c r="B21" s="528" t="s">
        <v>212</v>
      </c>
      <c r="C21" s="529">
        <v>3012</v>
      </c>
      <c r="D21" s="535"/>
      <c r="E21" s="535"/>
      <c r="F21" s="535"/>
      <c r="G21" s="536"/>
    </row>
    <row r="22" spans="2:7" ht="50.25" customHeight="1">
      <c r="B22" s="528" t="s">
        <v>32</v>
      </c>
      <c r="C22" s="529"/>
      <c r="D22" s="530"/>
      <c r="E22" s="530"/>
      <c r="F22" s="530"/>
      <c r="G22" s="531"/>
    </row>
    <row r="23" spans="2:7" ht="50.25" customHeight="1">
      <c r="B23" s="528" t="s">
        <v>213</v>
      </c>
      <c r="C23" s="529">
        <v>3013</v>
      </c>
      <c r="D23" s="530"/>
      <c r="E23" s="530"/>
      <c r="F23" s="530"/>
      <c r="G23" s="531"/>
    </row>
    <row r="24" spans="2:7" ht="36" customHeight="1">
      <c r="B24" s="532" t="s">
        <v>33</v>
      </c>
      <c r="C24" s="529">
        <v>3014</v>
      </c>
      <c r="D24" s="526"/>
      <c r="E24" s="526"/>
      <c r="F24" s="526"/>
      <c r="G24" s="527"/>
    </row>
    <row r="25" spans="2:7" ht="52.5" customHeight="1">
      <c r="B25" s="532" t="s">
        <v>214</v>
      </c>
      <c r="C25" s="529">
        <v>3015</v>
      </c>
      <c r="D25" s="530"/>
      <c r="E25" s="530"/>
      <c r="F25" s="530"/>
      <c r="G25" s="531"/>
    </row>
    <row r="26" spans="2:7" ht="36" customHeight="1">
      <c r="B26" s="532" t="s">
        <v>34</v>
      </c>
      <c r="C26" s="529">
        <v>3016</v>
      </c>
      <c r="D26" s="530"/>
      <c r="E26" s="530"/>
      <c r="F26" s="530"/>
      <c r="G26" s="531"/>
    </row>
    <row r="27" spans="2:7" ht="30" customHeight="1">
      <c r="B27" s="532" t="s">
        <v>35</v>
      </c>
      <c r="C27" s="529">
        <v>3017</v>
      </c>
      <c r="D27" s="530"/>
      <c r="E27" s="530"/>
      <c r="F27" s="530"/>
      <c r="G27" s="531"/>
    </row>
    <row r="28" spans="2:7" ht="33.75" customHeight="1">
      <c r="B28" s="532" t="s">
        <v>36</v>
      </c>
      <c r="C28" s="529">
        <v>3018</v>
      </c>
      <c r="D28" s="530"/>
      <c r="E28" s="530"/>
      <c r="F28" s="530"/>
      <c r="G28" s="531"/>
    </row>
    <row r="29" spans="2:7" ht="51" customHeight="1">
      <c r="B29" s="528" t="s">
        <v>215</v>
      </c>
      <c r="C29" s="529">
        <v>3019</v>
      </c>
      <c r="D29" s="530">
        <f>D30+D31+D32</f>
        <v>8000</v>
      </c>
      <c r="E29" s="530">
        <f>E30+E31+E32</f>
        <v>12000</v>
      </c>
      <c r="F29" s="530">
        <f>F30+F31+F32</f>
        <v>20000</v>
      </c>
      <c r="G29" s="531">
        <f>G30+G31+G32</f>
        <v>29000</v>
      </c>
    </row>
    <row r="30" spans="2:7" ht="44.25" customHeight="1">
      <c r="B30" s="532" t="s">
        <v>37</v>
      </c>
      <c r="C30" s="529">
        <v>3020</v>
      </c>
      <c r="D30" s="530"/>
      <c r="E30" s="530"/>
      <c r="F30" s="530"/>
      <c r="G30" s="531"/>
    </row>
    <row r="31" spans="2:7" ht="66" customHeight="1">
      <c r="B31" s="532" t="s">
        <v>216</v>
      </c>
      <c r="C31" s="529">
        <v>3021</v>
      </c>
      <c r="D31" s="530">
        <v>8000</v>
      </c>
      <c r="E31" s="530">
        <v>12000</v>
      </c>
      <c r="F31" s="530">
        <v>20000</v>
      </c>
      <c r="G31" s="531">
        <v>29000</v>
      </c>
    </row>
    <row r="32" spans="2:7" ht="33.75" customHeight="1">
      <c r="B32" s="532" t="s">
        <v>38</v>
      </c>
      <c r="C32" s="529">
        <v>3022</v>
      </c>
      <c r="D32" s="530"/>
      <c r="E32" s="530"/>
      <c r="F32" s="530"/>
      <c r="G32" s="531"/>
    </row>
    <row r="33" spans="2:7" ht="41.25" customHeight="1">
      <c r="B33" s="528" t="s">
        <v>217</v>
      </c>
      <c r="C33" s="529">
        <v>3023</v>
      </c>
      <c r="D33" s="530"/>
      <c r="E33" s="530"/>
      <c r="F33" s="530"/>
      <c r="G33" s="531"/>
    </row>
    <row r="34" spans="2:7" ht="45.75" customHeight="1">
      <c r="B34" s="528" t="s">
        <v>218</v>
      </c>
      <c r="C34" s="529">
        <v>3024</v>
      </c>
      <c r="D34" s="535">
        <f>D29-D23</f>
        <v>8000</v>
      </c>
      <c r="E34" s="535">
        <f>E29-E23</f>
        <v>12000</v>
      </c>
      <c r="F34" s="535">
        <f>F29-F23</f>
        <v>20000</v>
      </c>
      <c r="G34" s="536">
        <f>G29-G23</f>
        <v>29000</v>
      </c>
    </row>
    <row r="35" spans="2:7" ht="39.75" customHeight="1">
      <c r="B35" s="528" t="s">
        <v>39</v>
      </c>
      <c r="C35" s="529"/>
      <c r="D35" s="530"/>
      <c r="E35" s="530"/>
      <c r="F35" s="530"/>
      <c r="G35" s="531"/>
    </row>
    <row r="36" spans="2:7" ht="45" customHeight="1">
      <c r="B36" s="528" t="s">
        <v>219</v>
      </c>
      <c r="C36" s="529">
        <v>3025</v>
      </c>
      <c r="D36" s="530"/>
      <c r="E36" s="530"/>
      <c r="F36" s="530"/>
      <c r="G36" s="531"/>
    </row>
    <row r="37" spans="2:7" ht="30" customHeight="1">
      <c r="B37" s="532" t="s">
        <v>40</v>
      </c>
      <c r="C37" s="529">
        <v>3026</v>
      </c>
      <c r="D37" s="526"/>
      <c r="E37" s="526"/>
      <c r="F37" s="526"/>
      <c r="G37" s="527"/>
    </row>
    <row r="38" spans="2:7" ht="30" customHeight="1">
      <c r="B38" s="532" t="s">
        <v>135</v>
      </c>
      <c r="C38" s="529">
        <v>3027</v>
      </c>
      <c r="D38" s="530"/>
      <c r="E38" s="530"/>
      <c r="F38" s="530"/>
      <c r="G38" s="531"/>
    </row>
    <row r="39" spans="2:7" ht="30" customHeight="1">
      <c r="B39" s="532" t="s">
        <v>136</v>
      </c>
      <c r="C39" s="529">
        <v>3028</v>
      </c>
      <c r="D39" s="530"/>
      <c r="E39" s="530"/>
      <c r="F39" s="530"/>
      <c r="G39" s="531"/>
    </row>
    <row r="40" spans="2:7" ht="30" customHeight="1">
      <c r="B40" s="532" t="s">
        <v>137</v>
      </c>
      <c r="C40" s="529">
        <v>3029</v>
      </c>
      <c r="D40" s="530"/>
      <c r="E40" s="530"/>
      <c r="F40" s="530"/>
      <c r="G40" s="531"/>
    </row>
    <row r="41" spans="2:7" ht="33" customHeight="1">
      <c r="B41" s="532" t="s">
        <v>138</v>
      </c>
      <c r="C41" s="529">
        <v>3030</v>
      </c>
      <c r="D41" s="530"/>
      <c r="E41" s="530"/>
      <c r="F41" s="530"/>
      <c r="G41" s="531"/>
    </row>
    <row r="42" spans="2:7" ht="48" customHeight="1">
      <c r="B42" s="528" t="s">
        <v>220</v>
      </c>
      <c r="C42" s="529">
        <v>3031</v>
      </c>
      <c r="D42" s="530">
        <f>D43+D44+D45+D46+D47+D48</f>
        <v>349</v>
      </c>
      <c r="E42" s="530">
        <f>E43+E44+E45+E46+E47+E48</f>
        <v>349</v>
      </c>
      <c r="F42" s="530">
        <f>F43+F44+F45+F46+F47+F48</f>
        <v>349</v>
      </c>
      <c r="G42" s="531">
        <f>G43+G44+G45+G46+G47+G48</f>
        <v>349</v>
      </c>
    </row>
    <row r="43" spans="2:7" ht="30" customHeight="1">
      <c r="B43" s="532" t="s">
        <v>41</v>
      </c>
      <c r="C43" s="529">
        <v>3032</v>
      </c>
      <c r="D43" s="530"/>
      <c r="E43" s="530"/>
      <c r="F43" s="530"/>
      <c r="G43" s="531"/>
    </row>
    <row r="44" spans="2:7" ht="30" customHeight="1">
      <c r="B44" s="532" t="s">
        <v>221</v>
      </c>
      <c r="C44" s="529">
        <v>3033</v>
      </c>
      <c r="D44" s="530"/>
      <c r="E44" s="530"/>
      <c r="F44" s="530"/>
      <c r="G44" s="531"/>
    </row>
    <row r="45" spans="2:7" ht="30" customHeight="1">
      <c r="B45" s="532" t="s">
        <v>222</v>
      </c>
      <c r="C45" s="529">
        <v>3034</v>
      </c>
      <c r="D45" s="530">
        <v>349</v>
      </c>
      <c r="E45" s="530">
        <v>349</v>
      </c>
      <c r="F45" s="530">
        <v>349</v>
      </c>
      <c r="G45" s="531">
        <v>349</v>
      </c>
    </row>
    <row r="46" spans="2:7" ht="30" customHeight="1">
      <c r="B46" s="532" t="s">
        <v>223</v>
      </c>
      <c r="C46" s="529">
        <v>3035</v>
      </c>
      <c r="D46" s="530"/>
      <c r="E46" s="530"/>
      <c r="F46" s="530"/>
      <c r="G46" s="531"/>
    </row>
    <row r="47" spans="2:7" ht="30" customHeight="1">
      <c r="B47" s="532" t="s">
        <v>224</v>
      </c>
      <c r="C47" s="529">
        <v>3036</v>
      </c>
      <c r="D47" s="530"/>
      <c r="E47" s="530"/>
      <c r="F47" s="530"/>
      <c r="G47" s="531"/>
    </row>
    <row r="48" spans="2:7" ht="30" customHeight="1">
      <c r="B48" s="532" t="s">
        <v>225</v>
      </c>
      <c r="C48" s="529">
        <v>3037</v>
      </c>
      <c r="D48" s="530"/>
      <c r="E48" s="530"/>
      <c r="F48" s="530"/>
      <c r="G48" s="531"/>
    </row>
    <row r="49" spans="2:7" ht="46.5" customHeight="1">
      <c r="B49" s="528" t="s">
        <v>226</v>
      </c>
      <c r="C49" s="529">
        <v>3038</v>
      </c>
      <c r="D49" s="530"/>
      <c r="E49" s="530"/>
      <c r="F49" s="530"/>
      <c r="G49" s="531"/>
    </row>
    <row r="50" spans="2:7" ht="51" customHeight="1">
      <c r="B50" s="528" t="s">
        <v>227</v>
      </c>
      <c r="C50" s="529">
        <v>3039</v>
      </c>
      <c r="D50" s="530">
        <f>D42-D36</f>
        <v>349</v>
      </c>
      <c r="E50" s="530">
        <f>E42-E36</f>
        <v>349</v>
      </c>
      <c r="F50" s="530">
        <f>F42-F36</f>
        <v>349</v>
      </c>
      <c r="G50" s="531">
        <f>G42-G36</f>
        <v>349</v>
      </c>
    </row>
    <row r="51" spans="2:7" ht="48.75" customHeight="1">
      <c r="B51" s="528" t="s">
        <v>857</v>
      </c>
      <c r="C51" s="529">
        <v>3040</v>
      </c>
      <c r="D51" s="530">
        <f>D10+D23+D36</f>
        <v>66450</v>
      </c>
      <c r="E51" s="530">
        <f>E10+E23+E36</f>
        <v>132900</v>
      </c>
      <c r="F51" s="530">
        <f>F10+F23+F36</f>
        <v>199350</v>
      </c>
      <c r="G51" s="531">
        <f>G10+G23+G36</f>
        <v>266102</v>
      </c>
    </row>
    <row r="52" spans="2:7" ht="52.5" customHeight="1">
      <c r="B52" s="528" t="s">
        <v>858</v>
      </c>
      <c r="C52" s="529">
        <v>3041</v>
      </c>
      <c r="D52" s="530">
        <f>D14+D29+D42</f>
        <v>67128</v>
      </c>
      <c r="E52" s="530">
        <f>E14+E29+E42</f>
        <v>145006</v>
      </c>
      <c r="F52" s="530">
        <f>F14+F29+F42</f>
        <v>209335</v>
      </c>
      <c r="G52" s="531">
        <f>G14+G29+G42</f>
        <v>264763</v>
      </c>
    </row>
    <row r="53" spans="2:7" ht="30" customHeight="1">
      <c r="B53" s="528" t="s">
        <v>859</v>
      </c>
      <c r="C53" s="529">
        <v>3042</v>
      </c>
      <c r="D53" s="530"/>
      <c r="E53" s="530"/>
      <c r="F53" s="530"/>
      <c r="G53" s="531">
        <f>G51-G52</f>
        <v>1339</v>
      </c>
    </row>
    <row r="54" spans="2:7" ht="30" customHeight="1">
      <c r="B54" s="528" t="s">
        <v>860</v>
      </c>
      <c r="C54" s="529">
        <v>3043</v>
      </c>
      <c r="D54" s="530">
        <f>D52-D51</f>
        <v>678</v>
      </c>
      <c r="E54" s="530">
        <f>E52-E51</f>
        <v>12106</v>
      </c>
      <c r="F54" s="530">
        <f>F52-F51</f>
        <v>9985</v>
      </c>
      <c r="G54" s="531"/>
    </row>
    <row r="55" spans="2:7" ht="48" customHeight="1">
      <c r="B55" s="528" t="s">
        <v>228</v>
      </c>
      <c r="C55" s="529">
        <v>3044</v>
      </c>
      <c r="D55" s="530">
        <v>19826</v>
      </c>
      <c r="E55" s="530">
        <v>19826</v>
      </c>
      <c r="F55" s="530">
        <v>19826</v>
      </c>
      <c r="G55" s="531">
        <v>19826</v>
      </c>
    </row>
    <row r="56" spans="2:7" ht="47.25" customHeight="1">
      <c r="B56" s="528" t="s">
        <v>229</v>
      </c>
      <c r="C56" s="529">
        <v>3045</v>
      </c>
      <c r="D56" s="530"/>
      <c r="E56" s="530"/>
      <c r="F56" s="530"/>
      <c r="G56" s="531"/>
    </row>
    <row r="57" spans="2:7" ht="51" customHeight="1">
      <c r="B57" s="528" t="s">
        <v>139</v>
      </c>
      <c r="C57" s="529">
        <v>3046</v>
      </c>
      <c r="D57" s="530"/>
      <c r="E57" s="530"/>
      <c r="F57" s="530"/>
      <c r="G57" s="531"/>
    </row>
    <row r="58" spans="2:7" ht="47.25" customHeight="1" thickBot="1">
      <c r="B58" s="537" t="s">
        <v>861</v>
      </c>
      <c r="C58" s="538">
        <v>3047</v>
      </c>
      <c r="D58" s="539">
        <f>D53-D54+D55+D56-D57</f>
        <v>19148</v>
      </c>
      <c r="E58" s="539">
        <f>E53-E54+E55+E56-E57</f>
        <v>7720</v>
      </c>
      <c r="F58" s="539">
        <f>F53-F54+F55+F56-F57</f>
        <v>9841</v>
      </c>
      <c r="G58" s="540">
        <f>G53-G54+G55+G56-G57</f>
        <v>21165</v>
      </c>
    </row>
    <row r="59" spans="2:7" ht="23.25">
      <c r="B59" s="521"/>
      <c r="C59" s="522"/>
      <c r="D59" s="521"/>
      <c r="E59" s="521"/>
      <c r="F59" s="521"/>
      <c r="G59" s="521"/>
    </row>
    <row r="60" spans="2:7" ht="23.25">
      <c r="B60" s="521"/>
      <c r="C60" s="522"/>
      <c r="D60" s="521"/>
      <c r="E60" s="521"/>
      <c r="F60" s="521"/>
      <c r="G60" s="521"/>
    </row>
    <row r="61" spans="2:7" ht="23.25">
      <c r="B61" s="521"/>
      <c r="C61" s="522"/>
      <c r="D61" s="521"/>
      <c r="E61" s="521"/>
      <c r="F61" s="521"/>
      <c r="G61" s="521"/>
    </row>
    <row r="62" spans="2:7" ht="23.25">
      <c r="B62" s="521"/>
      <c r="C62" s="522"/>
      <c r="D62" s="521"/>
      <c r="E62" s="521"/>
      <c r="F62" s="521"/>
      <c r="G62" s="521"/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orientation="portrait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23"/>
  <sheetViews>
    <sheetView showGridLines="0" zoomScalePageLayoutView="0" workbookViewId="0" topLeftCell="A7">
      <selection activeCell="B21" sqref="B21:F21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68"/>
      <c r="C1" s="68"/>
      <c r="D1" s="68"/>
      <c r="E1" s="68"/>
      <c r="F1" s="68"/>
      <c r="G1" s="71" t="s">
        <v>762</v>
      </c>
    </row>
    <row r="2" spans="2:6" ht="15.75">
      <c r="B2" s="68"/>
      <c r="C2" s="68"/>
      <c r="D2" s="68"/>
      <c r="E2" s="68"/>
      <c r="F2" s="68"/>
    </row>
    <row r="5" spans="2:9" ht="22.5" customHeight="1">
      <c r="B5" s="922" t="s">
        <v>565</v>
      </c>
      <c r="C5" s="922"/>
      <c r="D5" s="922"/>
      <c r="E5" s="922"/>
      <c r="F5" s="922"/>
      <c r="G5" s="922"/>
      <c r="H5" s="69"/>
      <c r="I5" s="69"/>
    </row>
    <row r="6" spans="7:9" ht="15.75">
      <c r="G6" s="70"/>
      <c r="H6" s="70"/>
      <c r="I6" s="70"/>
    </row>
    <row r="7" ht="16.5" thickBot="1">
      <c r="G7" s="71" t="s">
        <v>60</v>
      </c>
    </row>
    <row r="8" spans="2:10" s="72" customFormat="1" ht="18" customHeight="1">
      <c r="B8" s="923" t="s">
        <v>780</v>
      </c>
      <c r="C8" s="924"/>
      <c r="D8" s="924"/>
      <c r="E8" s="924"/>
      <c r="F8" s="924"/>
      <c r="G8" s="925"/>
      <c r="J8" s="73"/>
    </row>
    <row r="9" spans="2:7" s="72" customFormat="1" ht="21.75" customHeight="1" thickBot="1">
      <c r="B9" s="926"/>
      <c r="C9" s="927"/>
      <c r="D9" s="927"/>
      <c r="E9" s="927"/>
      <c r="F9" s="927"/>
      <c r="G9" s="928"/>
    </row>
    <row r="10" spans="2:7" s="72" customFormat="1" ht="54.75" customHeight="1">
      <c r="B10" s="210" t="s">
        <v>566</v>
      </c>
      <c r="C10" s="171" t="s">
        <v>24</v>
      </c>
      <c r="D10" s="171" t="s">
        <v>567</v>
      </c>
      <c r="E10" s="171" t="s">
        <v>741</v>
      </c>
      <c r="F10" s="171" t="s">
        <v>568</v>
      </c>
      <c r="G10" s="211" t="s">
        <v>569</v>
      </c>
    </row>
    <row r="11" spans="2:7" s="72" customFormat="1" ht="17.25" customHeight="1" thickBot="1">
      <c r="B11" s="212"/>
      <c r="C11" s="172">
        <v>1</v>
      </c>
      <c r="D11" s="172">
        <v>2</v>
      </c>
      <c r="E11" s="172">
        <v>3</v>
      </c>
      <c r="F11" s="172" t="s">
        <v>570</v>
      </c>
      <c r="G11" s="213">
        <v>5</v>
      </c>
    </row>
    <row r="12" spans="2:7" s="72" customFormat="1" ht="33" customHeight="1">
      <c r="B12" s="83" t="s">
        <v>571</v>
      </c>
      <c r="C12" s="385">
        <v>0</v>
      </c>
      <c r="D12" s="385">
        <v>0</v>
      </c>
      <c r="E12" s="385">
        <v>0</v>
      </c>
      <c r="F12" s="428">
        <v>0</v>
      </c>
      <c r="G12" s="429">
        <v>0</v>
      </c>
    </row>
    <row r="13" spans="2:7" s="72" customFormat="1" ht="33" customHeight="1">
      <c r="B13" s="319" t="s">
        <v>572</v>
      </c>
      <c r="C13" s="355">
        <v>0</v>
      </c>
      <c r="D13" s="355">
        <v>0</v>
      </c>
      <c r="E13" s="355">
        <v>0</v>
      </c>
      <c r="F13" s="355">
        <v>0</v>
      </c>
      <c r="G13" s="425">
        <v>0</v>
      </c>
    </row>
    <row r="14" spans="2:7" s="72" customFormat="1" ht="33" customHeight="1" thickBot="1">
      <c r="B14" s="318" t="s">
        <v>21</v>
      </c>
      <c r="C14" s="357">
        <f>SUM(C12:C13)</f>
        <v>0</v>
      </c>
      <c r="D14" s="357">
        <f>SUM(D12:D13)</f>
        <v>0</v>
      </c>
      <c r="E14" s="357">
        <f>SUM(E12:E13)</f>
        <v>0</v>
      </c>
      <c r="F14" s="357">
        <f>SUM(F12:F13)</f>
        <v>0</v>
      </c>
      <c r="G14" s="358">
        <f>SUM(G12:G13)</f>
        <v>0</v>
      </c>
    </row>
    <row r="15" spans="2:7" s="72" customFormat="1" ht="42.75" customHeight="1" thickBot="1">
      <c r="B15" s="74"/>
      <c r="C15" s="75"/>
      <c r="D15" s="76"/>
      <c r="E15" s="77"/>
      <c r="F15" s="78" t="s">
        <v>60</v>
      </c>
      <c r="G15" s="78"/>
    </row>
    <row r="16" spans="2:8" s="72" customFormat="1" ht="33" customHeight="1">
      <c r="B16" s="929" t="s">
        <v>781</v>
      </c>
      <c r="C16" s="930"/>
      <c r="D16" s="930"/>
      <c r="E16" s="930"/>
      <c r="F16" s="886"/>
      <c r="G16" s="79"/>
      <c r="H16" s="80"/>
    </row>
    <row r="17" spans="2:7" s="72" customFormat="1" ht="19.5" thickBot="1">
      <c r="B17" s="214"/>
      <c r="C17" s="172" t="s">
        <v>573</v>
      </c>
      <c r="D17" s="172" t="s">
        <v>574</v>
      </c>
      <c r="E17" s="172" t="s">
        <v>575</v>
      </c>
      <c r="F17" s="173" t="s">
        <v>576</v>
      </c>
      <c r="G17" s="81"/>
    </row>
    <row r="18" spans="2:7" s="72" customFormat="1" ht="33" customHeight="1">
      <c r="B18" s="83" t="s">
        <v>571</v>
      </c>
      <c r="C18" s="428">
        <v>0</v>
      </c>
      <c r="D18" s="428">
        <v>0</v>
      </c>
      <c r="E18" s="428">
        <v>0</v>
      </c>
      <c r="F18" s="428">
        <v>0</v>
      </c>
      <c r="G18" s="27"/>
    </row>
    <row r="19" spans="2:8" ht="33" customHeight="1">
      <c r="B19" s="317" t="s">
        <v>572</v>
      </c>
      <c r="C19" s="355">
        <v>0</v>
      </c>
      <c r="D19" s="355">
        <v>0</v>
      </c>
      <c r="E19" s="355">
        <v>0</v>
      </c>
      <c r="F19" s="355">
        <v>0</v>
      </c>
      <c r="G19" s="27"/>
      <c r="H19" s="27"/>
    </row>
    <row r="20" spans="2:8" ht="33" customHeight="1" thickBot="1">
      <c r="B20" s="318" t="s">
        <v>21</v>
      </c>
      <c r="C20" s="357">
        <f>SUM(C18:C19)</f>
        <v>0</v>
      </c>
      <c r="D20" s="357">
        <f>SUM(D18:D19)</f>
        <v>0</v>
      </c>
      <c r="E20" s="357">
        <f>SUM(E18:E19)</f>
        <v>0</v>
      </c>
      <c r="F20" s="357">
        <f>SUM(F18:F19)</f>
        <v>0</v>
      </c>
      <c r="G20" s="27"/>
      <c r="H20" s="27"/>
    </row>
    <row r="21" spans="2:7" ht="33" customHeight="1">
      <c r="B21" s="931" t="s">
        <v>954</v>
      </c>
      <c r="C21" s="931"/>
      <c r="D21" s="931"/>
      <c r="E21" s="931"/>
      <c r="F21" s="931"/>
      <c r="G21" s="71"/>
    </row>
    <row r="22" spans="2:7" ht="18.75" customHeight="1">
      <c r="B22" s="921" t="s">
        <v>577</v>
      </c>
      <c r="C22" s="921"/>
      <c r="D22" s="921"/>
      <c r="E22" s="921"/>
      <c r="F22" s="921"/>
      <c r="G22" s="921"/>
    </row>
    <row r="23" ht="18.75" customHeight="1">
      <c r="B23" s="82"/>
    </row>
  </sheetData>
  <sheetProtection/>
  <mergeCells count="5">
    <mergeCell ref="B22:G22"/>
    <mergeCell ref="B5:G5"/>
    <mergeCell ref="B8:G9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W95"/>
  <sheetViews>
    <sheetView showGridLines="0" zoomScale="85" zoomScaleNormal="85" zoomScalePageLayoutView="0" workbookViewId="0" topLeftCell="A1">
      <selection activeCell="K21" sqref="K21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4" width="24.00390625" style="15" customWidth="1"/>
    <col min="5" max="5" width="22.8515625" style="15" customWidth="1"/>
    <col min="6" max="8" width="21.7109375" style="15" customWidth="1"/>
    <col min="9" max="9" width="23.0039062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03" t="s">
        <v>763</v>
      </c>
    </row>
    <row r="4" spans="2:9" ht="18.75">
      <c r="B4" s="944" t="s">
        <v>59</v>
      </c>
      <c r="C4" s="944"/>
      <c r="D4" s="944"/>
      <c r="E4" s="944"/>
      <c r="F4" s="944"/>
      <c r="G4" s="944"/>
      <c r="H4" s="944"/>
      <c r="I4" s="944"/>
    </row>
    <row r="5" spans="3:9" ht="16.5" thickBot="1">
      <c r="C5" s="204"/>
      <c r="D5" s="204"/>
      <c r="E5" s="204"/>
      <c r="F5" s="204"/>
      <c r="G5" s="204"/>
      <c r="H5" s="204"/>
      <c r="I5" s="203" t="s">
        <v>60</v>
      </c>
    </row>
    <row r="6" spans="2:23" ht="25.5" customHeight="1">
      <c r="B6" s="947" t="s">
        <v>614</v>
      </c>
      <c r="C6" s="940" t="s">
        <v>62</v>
      </c>
      <c r="D6" s="942" t="s">
        <v>791</v>
      </c>
      <c r="E6" s="945" t="s">
        <v>792</v>
      </c>
      <c r="F6" s="933" t="s">
        <v>793</v>
      </c>
      <c r="G6" s="933" t="s">
        <v>794</v>
      </c>
      <c r="H6" s="933" t="s">
        <v>795</v>
      </c>
      <c r="I6" s="935" t="s">
        <v>796</v>
      </c>
      <c r="J6" s="937"/>
      <c r="K6" s="932"/>
      <c r="L6" s="937"/>
      <c r="M6" s="932"/>
      <c r="N6" s="937"/>
      <c r="O6" s="932"/>
      <c r="P6" s="937"/>
      <c r="Q6" s="932"/>
      <c r="R6" s="932"/>
      <c r="S6" s="932"/>
      <c r="T6" s="206"/>
      <c r="U6" s="206"/>
      <c r="V6" s="206"/>
      <c r="W6" s="206"/>
    </row>
    <row r="7" spans="2:23" ht="99.75" customHeight="1" thickBot="1">
      <c r="B7" s="948"/>
      <c r="C7" s="941"/>
      <c r="D7" s="943"/>
      <c r="E7" s="946"/>
      <c r="F7" s="934"/>
      <c r="G7" s="934"/>
      <c r="H7" s="934"/>
      <c r="I7" s="936"/>
      <c r="J7" s="937"/>
      <c r="K7" s="937"/>
      <c r="L7" s="937"/>
      <c r="M7" s="937"/>
      <c r="N7" s="937"/>
      <c r="O7" s="932"/>
      <c r="P7" s="937"/>
      <c r="Q7" s="932"/>
      <c r="R7" s="932"/>
      <c r="S7" s="932"/>
      <c r="T7" s="206"/>
      <c r="U7" s="206"/>
      <c r="V7" s="206"/>
      <c r="W7" s="206"/>
    </row>
    <row r="8" spans="2:23" ht="36" customHeight="1">
      <c r="B8" s="541" t="s">
        <v>101</v>
      </c>
      <c r="C8" s="542" t="s">
        <v>186</v>
      </c>
      <c r="D8" s="551">
        <v>76715795</v>
      </c>
      <c r="E8" s="558">
        <v>74077853</v>
      </c>
      <c r="F8" s="558">
        <v>19978604.14</v>
      </c>
      <c r="G8" s="558">
        <v>39948328.7</v>
      </c>
      <c r="H8" s="558">
        <v>60034136.04</v>
      </c>
      <c r="I8" s="559">
        <v>76715795</v>
      </c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</row>
    <row r="9" spans="2:23" ht="36" customHeight="1">
      <c r="B9" s="543" t="s">
        <v>102</v>
      </c>
      <c r="C9" s="544" t="s">
        <v>187</v>
      </c>
      <c r="D9" s="552">
        <v>104990000</v>
      </c>
      <c r="E9" s="554">
        <v>88892731</v>
      </c>
      <c r="F9" s="554">
        <v>23974324.96</v>
      </c>
      <c r="G9" s="554">
        <v>47937994.44</v>
      </c>
      <c r="H9" s="554">
        <v>72040963.25</v>
      </c>
      <c r="I9" s="560">
        <v>104990000</v>
      </c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</row>
    <row r="10" spans="2:23" ht="36" customHeight="1">
      <c r="B10" s="543" t="s">
        <v>103</v>
      </c>
      <c r="C10" s="544" t="s">
        <v>188</v>
      </c>
      <c r="D10" s="552">
        <v>123790000</v>
      </c>
      <c r="E10" s="554">
        <v>104804529.85</v>
      </c>
      <c r="F10" s="554">
        <v>28265729.13</v>
      </c>
      <c r="G10" s="554">
        <v>56518895.44</v>
      </c>
      <c r="H10" s="554">
        <v>84936295.67</v>
      </c>
      <c r="I10" s="560">
        <v>123790000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</row>
    <row r="11" spans="2:23" ht="36" customHeight="1">
      <c r="B11" s="543" t="s">
        <v>104</v>
      </c>
      <c r="C11" s="544" t="s">
        <v>189</v>
      </c>
      <c r="D11" s="552">
        <v>160</v>
      </c>
      <c r="E11" s="552">
        <v>155</v>
      </c>
      <c r="F11" s="554">
        <v>158</v>
      </c>
      <c r="G11" s="554">
        <v>158</v>
      </c>
      <c r="H11" s="554">
        <v>158</v>
      </c>
      <c r="I11" s="560">
        <v>158</v>
      </c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</row>
    <row r="12" spans="2:23" ht="36" customHeight="1">
      <c r="B12" s="543" t="s">
        <v>190</v>
      </c>
      <c r="C12" s="545" t="s">
        <v>191</v>
      </c>
      <c r="D12" s="553">
        <v>125</v>
      </c>
      <c r="E12" s="554">
        <v>120</v>
      </c>
      <c r="F12" s="554">
        <v>126</v>
      </c>
      <c r="G12" s="554">
        <v>126</v>
      </c>
      <c r="H12" s="554">
        <v>126</v>
      </c>
      <c r="I12" s="554">
        <v>126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36" customHeight="1">
      <c r="B13" s="543" t="s">
        <v>192</v>
      </c>
      <c r="C13" s="545" t="s">
        <v>193</v>
      </c>
      <c r="D13" s="553">
        <v>35</v>
      </c>
      <c r="E13" s="554">
        <v>35</v>
      </c>
      <c r="F13" s="554">
        <v>32</v>
      </c>
      <c r="G13" s="554">
        <v>32</v>
      </c>
      <c r="H13" s="554">
        <v>32</v>
      </c>
      <c r="I13" s="554">
        <v>32</v>
      </c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36" customHeight="1">
      <c r="B14" s="543" t="s">
        <v>92</v>
      </c>
      <c r="C14" s="546" t="s">
        <v>65</v>
      </c>
      <c r="D14" s="553">
        <v>499000</v>
      </c>
      <c r="E14" s="554">
        <v>499000</v>
      </c>
      <c r="F14" s="554">
        <v>50000</v>
      </c>
      <c r="G14" s="554">
        <v>100000</v>
      </c>
      <c r="H14" s="554">
        <v>149000</v>
      </c>
      <c r="I14" s="560">
        <v>200000</v>
      </c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5" spans="2:23" ht="36" customHeight="1">
      <c r="B15" s="543" t="s">
        <v>93</v>
      </c>
      <c r="C15" s="546" t="s">
        <v>563</v>
      </c>
      <c r="D15" s="553">
        <v>3</v>
      </c>
      <c r="E15" s="554">
        <v>3</v>
      </c>
      <c r="F15" s="554">
        <v>3</v>
      </c>
      <c r="G15" s="554">
        <v>3</v>
      </c>
      <c r="H15" s="554">
        <v>3</v>
      </c>
      <c r="I15" s="554">
        <v>3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</row>
    <row r="16" spans="2:23" ht="36" customHeight="1">
      <c r="B16" s="543" t="s">
        <v>94</v>
      </c>
      <c r="C16" s="546" t="s">
        <v>66</v>
      </c>
      <c r="D16" s="552"/>
      <c r="E16" s="554"/>
      <c r="F16" s="554"/>
      <c r="G16" s="554"/>
      <c r="H16" s="554"/>
      <c r="I16" s="560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</row>
    <row r="17" spans="2:23" ht="36" customHeight="1">
      <c r="B17" s="543" t="s">
        <v>194</v>
      </c>
      <c r="C17" s="546" t="s">
        <v>579</v>
      </c>
      <c r="D17" s="552"/>
      <c r="E17" s="554"/>
      <c r="F17" s="554"/>
      <c r="G17" s="554"/>
      <c r="H17" s="554"/>
      <c r="I17" s="560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</row>
    <row r="18" spans="2:23" ht="36" customHeight="1">
      <c r="B18" s="543" t="s">
        <v>95</v>
      </c>
      <c r="C18" s="544" t="s">
        <v>67</v>
      </c>
      <c r="D18" s="555">
        <v>6000000</v>
      </c>
      <c r="E18" s="555">
        <v>6000000</v>
      </c>
      <c r="F18" s="554">
        <v>1500000</v>
      </c>
      <c r="G18" s="554">
        <v>1500000</v>
      </c>
      <c r="H18" s="554">
        <v>1500000</v>
      </c>
      <c r="I18" s="554">
        <v>1500000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</row>
    <row r="19" spans="2:23" ht="36" customHeight="1">
      <c r="B19" s="543" t="s">
        <v>96</v>
      </c>
      <c r="C19" s="547" t="s">
        <v>562</v>
      </c>
      <c r="D19" s="552">
        <v>14</v>
      </c>
      <c r="E19" s="554">
        <v>12</v>
      </c>
      <c r="F19" s="554">
        <v>12</v>
      </c>
      <c r="G19" s="554">
        <v>12</v>
      </c>
      <c r="H19" s="554">
        <v>12</v>
      </c>
      <c r="I19" s="560">
        <v>12</v>
      </c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</row>
    <row r="20" spans="2:23" ht="36" customHeight="1">
      <c r="B20" s="543" t="s">
        <v>97</v>
      </c>
      <c r="C20" s="544" t="s">
        <v>68</v>
      </c>
      <c r="D20" s="556"/>
      <c r="E20" s="554"/>
      <c r="F20" s="554"/>
      <c r="G20" s="554"/>
      <c r="H20" s="554"/>
      <c r="I20" s="560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</row>
    <row r="21" spans="2:23" ht="36" customHeight="1">
      <c r="B21" s="543" t="s">
        <v>98</v>
      </c>
      <c r="C21" s="546" t="s">
        <v>578</v>
      </c>
      <c r="D21" s="552"/>
      <c r="E21" s="554"/>
      <c r="F21" s="554"/>
      <c r="G21" s="554"/>
      <c r="H21" s="554"/>
      <c r="I21" s="560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</row>
    <row r="22" spans="2:23" ht="36" customHeight="1">
      <c r="B22" s="543" t="s">
        <v>160</v>
      </c>
      <c r="C22" s="544" t="s">
        <v>110</v>
      </c>
      <c r="D22" s="552"/>
      <c r="E22" s="554"/>
      <c r="F22" s="554"/>
      <c r="G22" s="554"/>
      <c r="H22" s="554"/>
      <c r="I22" s="560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</row>
    <row r="23" spans="2:23" ht="36" customHeight="1">
      <c r="B23" s="543" t="s">
        <v>46</v>
      </c>
      <c r="C23" s="544" t="s">
        <v>582</v>
      </c>
      <c r="D23" s="552"/>
      <c r="E23" s="554"/>
      <c r="F23" s="554"/>
      <c r="G23" s="554"/>
      <c r="H23" s="554"/>
      <c r="I23" s="560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</row>
    <row r="24" spans="2:23" ht="36" customHeight="1">
      <c r="B24" s="543" t="s">
        <v>162</v>
      </c>
      <c r="C24" s="544" t="s">
        <v>739</v>
      </c>
      <c r="D24" s="552">
        <v>900000</v>
      </c>
      <c r="E24" s="552">
        <v>900000</v>
      </c>
      <c r="F24" s="552">
        <v>900000</v>
      </c>
      <c r="G24" s="552">
        <v>900000</v>
      </c>
      <c r="H24" s="552">
        <v>900000</v>
      </c>
      <c r="I24" s="552">
        <v>900000</v>
      </c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</row>
    <row r="25" spans="2:23" ht="36" customHeight="1">
      <c r="B25" s="543" t="s">
        <v>195</v>
      </c>
      <c r="C25" s="544" t="s">
        <v>738</v>
      </c>
      <c r="D25" s="552">
        <v>3</v>
      </c>
      <c r="E25" s="552">
        <v>3</v>
      </c>
      <c r="F25" s="552">
        <v>3</v>
      </c>
      <c r="G25" s="552">
        <v>3</v>
      </c>
      <c r="H25" s="552">
        <v>3</v>
      </c>
      <c r="I25" s="552">
        <v>3</v>
      </c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</row>
    <row r="26" spans="2:23" ht="36" customHeight="1">
      <c r="B26" s="543" t="s">
        <v>196</v>
      </c>
      <c r="C26" s="544" t="s">
        <v>527</v>
      </c>
      <c r="D26" s="552"/>
      <c r="E26" s="554"/>
      <c r="F26" s="554"/>
      <c r="G26" s="554"/>
      <c r="H26" s="554"/>
      <c r="I26" s="560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</row>
    <row r="27" spans="2:23" ht="36" customHeight="1">
      <c r="B27" s="543" t="s">
        <v>197</v>
      </c>
      <c r="C27" s="544" t="s">
        <v>581</v>
      </c>
      <c r="D27" s="552"/>
      <c r="E27" s="554"/>
      <c r="F27" s="554"/>
      <c r="G27" s="554"/>
      <c r="H27" s="554"/>
      <c r="I27" s="560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</row>
    <row r="28" spans="2:23" ht="36" customHeight="1">
      <c r="B28" s="543" t="s">
        <v>198</v>
      </c>
      <c r="C28" s="544" t="s">
        <v>69</v>
      </c>
      <c r="D28" s="552">
        <v>8800000</v>
      </c>
      <c r="E28" s="552">
        <v>8800000</v>
      </c>
      <c r="F28" s="554">
        <v>2200000</v>
      </c>
      <c r="G28" s="554">
        <v>2200000</v>
      </c>
      <c r="H28" s="554">
        <v>2200000</v>
      </c>
      <c r="I28" s="560">
        <v>2200000</v>
      </c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</row>
    <row r="29" spans="2:23" ht="36" customHeight="1">
      <c r="B29" s="543" t="s">
        <v>199</v>
      </c>
      <c r="C29" s="544" t="s">
        <v>49</v>
      </c>
      <c r="D29" s="552">
        <v>80000</v>
      </c>
      <c r="E29" s="554">
        <v>50000</v>
      </c>
      <c r="F29" s="554">
        <v>15000</v>
      </c>
      <c r="G29" s="554">
        <v>15000</v>
      </c>
      <c r="H29" s="554">
        <v>20000</v>
      </c>
      <c r="I29" s="560">
        <v>30000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</row>
    <row r="30" spans="2:23" ht="36" customHeight="1">
      <c r="B30" s="543" t="s">
        <v>164</v>
      </c>
      <c r="C30" s="548" t="s">
        <v>50</v>
      </c>
      <c r="D30" s="552">
        <v>45000</v>
      </c>
      <c r="E30" s="554">
        <v>30000</v>
      </c>
      <c r="F30" s="554">
        <v>5000</v>
      </c>
      <c r="G30" s="554">
        <v>10000</v>
      </c>
      <c r="H30" s="554">
        <v>15000</v>
      </c>
      <c r="I30" s="554">
        <v>15000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</row>
    <row r="31" spans="2:23" ht="36" customHeight="1">
      <c r="B31" s="543" t="s">
        <v>165</v>
      </c>
      <c r="C31" s="544" t="s">
        <v>70</v>
      </c>
      <c r="D31" s="552">
        <v>800000</v>
      </c>
      <c r="E31" s="554">
        <v>500000</v>
      </c>
      <c r="F31" s="554">
        <v>220000</v>
      </c>
      <c r="G31" s="554">
        <v>0</v>
      </c>
      <c r="H31" s="554">
        <v>230000</v>
      </c>
      <c r="I31" s="560">
        <v>1050000</v>
      </c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</row>
    <row r="32" spans="2:23" ht="36" customHeight="1">
      <c r="B32" s="543" t="s">
        <v>526</v>
      </c>
      <c r="C32" s="544" t="s">
        <v>72</v>
      </c>
      <c r="D32" s="552">
        <v>450000</v>
      </c>
      <c r="E32" s="554">
        <v>450000</v>
      </c>
      <c r="F32" s="554">
        <v>110000</v>
      </c>
      <c r="G32" s="554">
        <v>75000</v>
      </c>
      <c r="H32" s="554">
        <v>55000</v>
      </c>
      <c r="I32" s="560">
        <v>360000</v>
      </c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</row>
    <row r="33" spans="2:23" ht="36" customHeight="1">
      <c r="B33" s="543" t="s">
        <v>47</v>
      </c>
      <c r="C33" s="544" t="s">
        <v>71</v>
      </c>
      <c r="D33" s="552">
        <v>9</v>
      </c>
      <c r="E33" s="554">
        <v>9</v>
      </c>
      <c r="F33" s="554">
        <v>2</v>
      </c>
      <c r="G33" s="554">
        <v>1</v>
      </c>
      <c r="H33" s="554">
        <v>1</v>
      </c>
      <c r="I33" s="560">
        <v>7</v>
      </c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</row>
    <row r="34" spans="2:23" ht="36" customHeight="1">
      <c r="B34" s="543" t="s">
        <v>200</v>
      </c>
      <c r="C34" s="544" t="s">
        <v>73</v>
      </c>
      <c r="D34" s="552"/>
      <c r="E34" s="554"/>
      <c r="F34" s="554"/>
      <c r="G34" s="554"/>
      <c r="H34" s="554"/>
      <c r="I34" s="560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</row>
    <row r="35" spans="2:23" ht="36" customHeight="1">
      <c r="B35" s="543" t="s">
        <v>201</v>
      </c>
      <c r="C35" s="544" t="s">
        <v>74</v>
      </c>
      <c r="D35" s="552">
        <v>4500000</v>
      </c>
      <c r="E35" s="554">
        <v>4500000</v>
      </c>
      <c r="F35" s="554">
        <v>150000</v>
      </c>
      <c r="G35" s="554">
        <v>150000</v>
      </c>
      <c r="H35" s="554">
        <v>150000</v>
      </c>
      <c r="I35" s="554">
        <v>150000</v>
      </c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</row>
    <row r="36" spans="2:23" ht="36" customHeight="1">
      <c r="B36" s="543" t="s">
        <v>166</v>
      </c>
      <c r="C36" s="544" t="s">
        <v>75</v>
      </c>
      <c r="D36" s="552"/>
      <c r="E36" s="554"/>
      <c r="F36" s="554"/>
      <c r="G36" s="554"/>
      <c r="H36" s="554"/>
      <c r="I36" s="560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2:23" ht="41.25" customHeight="1" thickBot="1">
      <c r="B37" s="549" t="s">
        <v>202</v>
      </c>
      <c r="C37" s="550" t="s">
        <v>76</v>
      </c>
      <c r="D37" s="557">
        <v>1000000</v>
      </c>
      <c r="E37" s="561">
        <v>200000</v>
      </c>
      <c r="F37" s="561">
        <v>0</v>
      </c>
      <c r="G37" s="561">
        <v>400000</v>
      </c>
      <c r="H37" s="561">
        <v>400000</v>
      </c>
      <c r="I37" s="562">
        <v>200000</v>
      </c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</row>
    <row r="38" spans="2:23" ht="15.75">
      <c r="B38" s="205"/>
      <c r="C38" s="207"/>
      <c r="D38" s="207"/>
      <c r="E38" s="207"/>
      <c r="F38" s="207"/>
      <c r="G38" s="207"/>
      <c r="H38" s="207"/>
      <c r="I38" s="207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</row>
    <row r="39" spans="2:23" ht="19.5" customHeight="1">
      <c r="B39" s="205"/>
      <c r="C39" s="939" t="s">
        <v>583</v>
      </c>
      <c r="D39" s="939"/>
      <c r="E39" s="209"/>
      <c r="F39" s="205"/>
      <c r="G39" s="205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</row>
    <row r="40" spans="2:23" ht="18.75" customHeight="1">
      <c r="B40" s="205"/>
      <c r="C40" s="938" t="s">
        <v>580</v>
      </c>
      <c r="D40" s="938"/>
      <c r="E40" s="938"/>
      <c r="F40" s="207"/>
      <c r="G40" s="207"/>
      <c r="H40" s="207"/>
      <c r="I40" s="207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</row>
    <row r="41" spans="2:23" ht="15.75">
      <c r="B41" s="205"/>
      <c r="C41" s="207"/>
      <c r="D41" s="207"/>
      <c r="E41" s="207"/>
      <c r="F41" s="207"/>
      <c r="G41" s="207"/>
      <c r="H41" s="207"/>
      <c r="I41" s="207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</row>
    <row r="42" spans="3:23" ht="24" customHeight="1">
      <c r="C42" s="208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</row>
    <row r="43" spans="2:23" ht="15.75">
      <c r="B43" s="205"/>
      <c r="C43" s="207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</row>
    <row r="44" spans="2:23" ht="15.75"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</row>
    <row r="45" spans="2:23" ht="15.75">
      <c r="B45" s="205"/>
      <c r="C45" s="206"/>
      <c r="D45" s="207"/>
      <c r="E45" s="207"/>
      <c r="F45" s="207"/>
      <c r="G45" s="207"/>
      <c r="H45" s="207"/>
      <c r="I45" s="207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</row>
    <row r="46" spans="2:23" ht="15.75">
      <c r="B46" s="205"/>
      <c r="C46" s="206"/>
      <c r="D46" s="207"/>
      <c r="E46" s="207"/>
      <c r="F46" s="207"/>
      <c r="G46" s="207"/>
      <c r="H46" s="207"/>
      <c r="I46" s="207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</row>
    <row r="47" spans="2:23" ht="15.75">
      <c r="B47" s="205"/>
      <c r="C47" s="207"/>
      <c r="D47" s="207"/>
      <c r="E47" s="207"/>
      <c r="F47" s="207"/>
      <c r="G47" s="207"/>
      <c r="H47" s="207"/>
      <c r="I47" s="207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</row>
    <row r="48" spans="2:23" ht="15.75">
      <c r="B48" s="205"/>
      <c r="C48" s="207"/>
      <c r="D48" s="207"/>
      <c r="E48" s="207"/>
      <c r="F48" s="207"/>
      <c r="G48" s="207"/>
      <c r="H48" s="207"/>
      <c r="I48" s="207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</row>
    <row r="49" spans="2:23" ht="15.75">
      <c r="B49" s="205"/>
      <c r="C49" s="207"/>
      <c r="D49" s="207"/>
      <c r="E49" s="207"/>
      <c r="F49" s="207"/>
      <c r="G49" s="207"/>
      <c r="H49" s="207"/>
      <c r="I49" s="207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</row>
    <row r="50" spans="2:15" ht="15.75">
      <c r="B50" s="205"/>
      <c r="C50" s="207"/>
      <c r="D50" s="207"/>
      <c r="E50" s="207"/>
      <c r="F50" s="207"/>
      <c r="G50" s="207"/>
      <c r="H50" s="207"/>
      <c r="I50" s="207"/>
      <c r="J50" s="206"/>
      <c r="K50" s="206"/>
      <c r="L50" s="206"/>
      <c r="M50" s="206"/>
      <c r="N50" s="206"/>
      <c r="O50" s="206"/>
    </row>
    <row r="51" spans="2:15" ht="15.75">
      <c r="B51" s="205"/>
      <c r="C51" s="207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</row>
    <row r="52" spans="2:15" ht="15.75">
      <c r="B52" s="205"/>
      <c r="C52" s="207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</row>
    <row r="53" spans="2:15" ht="15.75"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</row>
    <row r="54" spans="2:15" ht="15.75">
      <c r="B54" s="205"/>
      <c r="C54" s="206"/>
      <c r="D54" s="207"/>
      <c r="E54" s="207"/>
      <c r="F54" s="207"/>
      <c r="G54" s="207"/>
      <c r="H54" s="207"/>
      <c r="I54" s="207"/>
      <c r="J54" s="206"/>
      <c r="K54" s="206"/>
      <c r="L54" s="206"/>
      <c r="M54" s="206"/>
      <c r="N54" s="206"/>
      <c r="O54" s="206"/>
    </row>
    <row r="55" spans="2:15" ht="15.75">
      <c r="B55" s="205"/>
      <c r="C55" s="206"/>
      <c r="D55" s="207"/>
      <c r="E55" s="207"/>
      <c r="F55" s="207"/>
      <c r="G55" s="207"/>
      <c r="H55" s="207"/>
      <c r="I55" s="207"/>
      <c r="J55" s="206"/>
      <c r="K55" s="206"/>
      <c r="L55" s="206"/>
      <c r="M55" s="206"/>
      <c r="N55" s="206"/>
      <c r="O55" s="206"/>
    </row>
    <row r="56" spans="2:15" ht="15.75">
      <c r="B56" s="205"/>
      <c r="C56" s="207"/>
      <c r="D56" s="207"/>
      <c r="E56" s="207"/>
      <c r="F56" s="207"/>
      <c r="G56" s="207"/>
      <c r="H56" s="207"/>
      <c r="I56" s="207"/>
      <c r="J56" s="206"/>
      <c r="K56" s="206"/>
      <c r="L56" s="206"/>
      <c r="M56" s="206"/>
      <c r="N56" s="206"/>
      <c r="O56" s="206"/>
    </row>
    <row r="57" spans="2:15" ht="15.75">
      <c r="B57" s="205"/>
      <c r="C57" s="207"/>
      <c r="D57" s="207"/>
      <c r="E57" s="207"/>
      <c r="F57" s="207"/>
      <c r="G57" s="207"/>
      <c r="H57" s="207"/>
      <c r="I57" s="207"/>
      <c r="J57" s="206"/>
      <c r="K57" s="206"/>
      <c r="L57" s="206"/>
      <c r="M57" s="206"/>
      <c r="N57" s="206"/>
      <c r="O57" s="206"/>
    </row>
    <row r="58" spans="2:15" ht="15.75">
      <c r="B58" s="205"/>
      <c r="C58" s="207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2:15" ht="15.75">
      <c r="B59" s="205"/>
      <c r="C59" s="207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  <row r="60" spans="2:15" ht="15.75"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</row>
    <row r="61" spans="2:15" ht="15.75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</row>
    <row r="62" spans="2:15" ht="15.75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</row>
    <row r="63" spans="2:15" ht="15.75"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</row>
    <row r="64" spans="2:15" ht="15.75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</row>
    <row r="65" spans="2:15" ht="15.75"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</row>
    <row r="66" spans="2:15" ht="15.75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</row>
    <row r="67" spans="2:15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5" ht="15.75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</row>
    <row r="69" spans="2:15" ht="15.75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</row>
    <row r="70" spans="2:15" ht="15.75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</row>
    <row r="71" spans="2:15" ht="15.75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</row>
    <row r="72" spans="2:15" ht="15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</row>
    <row r="73" spans="2:15" ht="15.75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</row>
    <row r="74" spans="2:15" ht="15.75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</row>
    <row r="75" spans="2:15" ht="15.75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</row>
    <row r="76" spans="2:15" ht="15.75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</row>
    <row r="77" spans="2:15" ht="15.75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</row>
    <row r="78" spans="2:15" ht="15.75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</row>
    <row r="79" spans="2:15" ht="15.75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</row>
    <row r="80" spans="2:15" ht="15.75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</row>
    <row r="81" spans="2:15" ht="15.75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</row>
    <row r="82" spans="2:15" ht="15.75"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</row>
    <row r="83" spans="2:15" ht="15.75"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</row>
    <row r="84" spans="2:15" ht="15.75"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</row>
    <row r="85" spans="2:15" ht="15.75"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</row>
    <row r="86" spans="2:15" ht="15.75"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</row>
    <row r="87" spans="2:15" ht="15.75"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</row>
    <row r="88" spans="2:15" ht="15.75"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</row>
    <row r="89" spans="2:15" ht="15.75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</row>
    <row r="90" spans="2:15" ht="15.75"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</row>
    <row r="91" spans="2:15" ht="15.75"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</row>
    <row r="92" spans="2:15" ht="15.75"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</row>
    <row r="93" spans="2:15" ht="15.75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</row>
    <row r="94" spans="2:15" ht="15.75">
      <c r="B94" s="206"/>
      <c r="C94" s="206"/>
      <c r="J94" s="206"/>
      <c r="K94" s="206"/>
      <c r="L94" s="206"/>
      <c r="M94" s="206"/>
      <c r="N94" s="206"/>
      <c r="O94" s="206"/>
    </row>
    <row r="95" spans="2:15" ht="15.75">
      <c r="B95" s="206"/>
      <c r="C95" s="206"/>
      <c r="J95" s="206"/>
      <c r="K95" s="206"/>
      <c r="L95" s="206"/>
      <c r="M95" s="206"/>
      <c r="N95" s="206"/>
      <c r="O95" s="206"/>
    </row>
  </sheetData>
  <sheetProtection/>
  <mergeCells count="21">
    <mergeCell ref="B4:I4"/>
    <mergeCell ref="F6:F7"/>
    <mergeCell ref="E6:E7"/>
    <mergeCell ref="O6:O7"/>
    <mergeCell ref="L6:L7"/>
    <mergeCell ref="Q6:Q7"/>
    <mergeCell ref="B6:B7"/>
    <mergeCell ref="C40:E40"/>
    <mergeCell ref="C39:D39"/>
    <mergeCell ref="C6:C7"/>
    <mergeCell ref="G6:G7"/>
    <mergeCell ref="M6:M7"/>
    <mergeCell ref="N6:N7"/>
    <mergeCell ref="D6:D7"/>
    <mergeCell ref="S6:S7"/>
    <mergeCell ref="H6:H7"/>
    <mergeCell ref="I6:I7"/>
    <mergeCell ref="J6:J7"/>
    <mergeCell ref="K6:K7"/>
    <mergeCell ref="R6:R7"/>
    <mergeCell ref="P6:P7"/>
  </mergeCells>
  <printOptions/>
  <pageMargins left="0.31496062992125984" right="0.31496062992125984" top="0.7480314960629921" bottom="0.7480314960629921" header="0.31496062992125984" footer="0.31496062992125984"/>
  <pageSetup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 Milošević</cp:lastModifiedBy>
  <cp:lastPrinted>2017-12-11T12:24:39Z</cp:lastPrinted>
  <dcterms:created xsi:type="dcterms:W3CDTF">2013-03-07T07:52:21Z</dcterms:created>
  <dcterms:modified xsi:type="dcterms:W3CDTF">2017-12-11T12:26:23Z</dcterms:modified>
  <cp:category/>
  <cp:version/>
  <cp:contentType/>
  <cp:contentStatus/>
</cp:coreProperties>
</file>