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activeTab="2"/>
  </bookViews>
  <sheets>
    <sheet name="Финансијски план 2018." sheetId="1" r:id="rId1"/>
    <sheet name="Друга измена плана за 2018 " sheetId="2" r:id="rId2"/>
    <sheet name="Друга измена плана за 2018  (2" sheetId="3" r:id="rId3"/>
  </sheets>
  <definedNames/>
  <calcPr fullCalcOnLoad="1"/>
</workbook>
</file>

<file path=xl/sharedStrings.xml><?xml version="1.0" encoding="utf-8"?>
<sst xmlns="http://schemas.openxmlformats.org/spreadsheetml/2006/main" count="528" uniqueCount="171">
  <si>
    <t>1</t>
  </si>
  <si>
    <t>2</t>
  </si>
  <si>
    <t>Procena realizac.</t>
  </si>
  <si>
    <t>ЈП"КОВИНСКИ КОМУНАЛАЦ" КОВИН</t>
  </si>
  <si>
    <t>ПРИХОДИ ОД ПРОДАЈЕ РОБЕ</t>
  </si>
  <si>
    <t>Продаја погребне опреме</t>
  </si>
  <si>
    <t>Продаја опсег рамова</t>
  </si>
  <si>
    <t>УКУПНО ОД ПРОДАЈЕ РОБЕ:</t>
  </si>
  <si>
    <t>ПРИХОДИ ОД ПРОДАЈЕ УСЛУГА</t>
  </si>
  <si>
    <t xml:space="preserve">Ковин  </t>
  </si>
  <si>
    <t>Гај</t>
  </si>
  <si>
    <t>Делиблато</t>
  </si>
  <si>
    <t>Мраморак</t>
  </si>
  <si>
    <t>Плочица</t>
  </si>
  <si>
    <t>Скореновац</t>
  </si>
  <si>
    <t>Мало Баваниште</t>
  </si>
  <si>
    <t>Шумарак</t>
  </si>
  <si>
    <t>Дубовац</t>
  </si>
  <si>
    <t>Канализација</t>
  </si>
  <si>
    <t>Димничарска служба</t>
  </si>
  <si>
    <t>Пијаца</t>
  </si>
  <si>
    <t>Грађевинска оператива</t>
  </si>
  <si>
    <t>Одржавање стамбених зграда</t>
  </si>
  <si>
    <t>Приходи радне заједнице</t>
  </si>
  <si>
    <t>УКУПНО ОД ПРОДАЈЕ УСЛУГА:</t>
  </si>
  <si>
    <t>Приходи од камата</t>
  </si>
  <si>
    <t>Остали непословни и ванредни приходи</t>
  </si>
  <si>
    <t>РАСХОДИ</t>
  </si>
  <si>
    <t>Расходи од продаје робе</t>
  </si>
  <si>
    <t>РАСХОДИ ОД ПРОДАЈЕ РОБЕ</t>
  </si>
  <si>
    <t>Наб.вредн.прод.робе и тр.израде опс.рамова</t>
  </si>
  <si>
    <t>УКУПНО:</t>
  </si>
  <si>
    <t>Материјал за израду</t>
  </si>
  <si>
    <t>Резервни делови</t>
  </si>
  <si>
    <t>Трошкови отписа ситног инвентара</t>
  </si>
  <si>
    <t>Канцеларијски материјал</t>
  </si>
  <si>
    <t>ТРОШКОВИ ГОРИВА И ЕНЕРГИЈЕ</t>
  </si>
  <si>
    <t>Гориво</t>
  </si>
  <si>
    <t>Електрична енергија</t>
  </si>
  <si>
    <t>Трошкови грејања</t>
  </si>
  <si>
    <t>ТРОШКОВИ ЗАРАДА</t>
  </si>
  <si>
    <t>Трошкови зарада</t>
  </si>
  <si>
    <t>Допринос за ПИО и коморе</t>
  </si>
  <si>
    <t>ОСТАЛИ ЛИЧНИ РАСХОДИ</t>
  </si>
  <si>
    <t>Солидарна помоћ</t>
  </si>
  <si>
    <t>Пакетићи</t>
  </si>
  <si>
    <t>Исхрана на сл.путовању</t>
  </si>
  <si>
    <t>Трошкови накнаде</t>
  </si>
  <si>
    <t>Трошкови превоза радника</t>
  </si>
  <si>
    <t>Уговор о делу</t>
  </si>
  <si>
    <t>Привремено повремени послови</t>
  </si>
  <si>
    <t>ТРОШКОВИ ПРОИЗВОДНИХ УСЛУГА</t>
  </si>
  <si>
    <t>Трошкови превоза</t>
  </si>
  <si>
    <t>Трошк.реклама, спонз.и сајмова</t>
  </si>
  <si>
    <t>Трошкови регистрације возила</t>
  </si>
  <si>
    <t>ТРОШКОВИ АМОРТИЗАЦИЈЕ</t>
  </si>
  <si>
    <t>Амортизација</t>
  </si>
  <si>
    <t>НЕМАТЕРИЈАЛНИ ТРОШКОВИ</t>
  </si>
  <si>
    <t>Нематеријални трошкови</t>
  </si>
  <si>
    <t xml:space="preserve"> -анализа воде</t>
  </si>
  <si>
    <t>- услуге Савезног завод за мерење</t>
  </si>
  <si>
    <t>- здравствене услуге</t>
  </si>
  <si>
    <t>- трошкови саветовања</t>
  </si>
  <si>
    <t>- стручно образовање</t>
  </si>
  <si>
    <t>- трошкови сервисирања водомера</t>
  </si>
  <si>
    <t xml:space="preserve"> - oстале непроизводне услуге</t>
  </si>
  <si>
    <t>Трошкови репрезентације</t>
  </si>
  <si>
    <t>Трошкови премије осигурања</t>
  </si>
  <si>
    <t>Трошкови платног промета</t>
  </si>
  <si>
    <t>Трошкови чланарина</t>
  </si>
  <si>
    <t>Трошкови пореза на имовину</t>
  </si>
  <si>
    <t>Трошкови одводњавања</t>
  </si>
  <si>
    <t>Трошкови огласа</t>
  </si>
  <si>
    <t>Остали нематеријални трошкови</t>
  </si>
  <si>
    <t>ТРОШКОВИ КАМАТА</t>
  </si>
  <si>
    <t>Трошкови камата</t>
  </si>
  <si>
    <t>Негативне курсне разлике</t>
  </si>
  <si>
    <t>Oстали непос.и ван.рас.-обезвређ.пот.и зал.</t>
  </si>
  <si>
    <t>ОПИС</t>
  </si>
  <si>
    <t>Приходи од продаје робе</t>
  </si>
  <si>
    <t>Приходи од продаје услуга</t>
  </si>
  <si>
    <t>Остали непословни и ван.приходи</t>
  </si>
  <si>
    <t>Трошкови материјала</t>
  </si>
  <si>
    <t>Трошкови горива и енергије</t>
  </si>
  <si>
    <t>Остали лични расходи</t>
  </si>
  <si>
    <t>Трошкови производних услуга</t>
  </si>
  <si>
    <t>Трошкови амортизације</t>
  </si>
  <si>
    <t xml:space="preserve">Остали непоменити  расходи </t>
  </si>
  <si>
    <t>Остали непословни и ванредни расходи</t>
  </si>
  <si>
    <t>Приходи од дотације,субвенције и премија</t>
  </si>
  <si>
    <t>Трошкови интернета</t>
  </si>
  <si>
    <t>Трошкови одржавања основних средстава</t>
  </si>
  <si>
    <t>Трошкови комуналних услуга</t>
  </si>
  <si>
    <t>-трошкови услуге ревизије фин.извештаја</t>
  </si>
  <si>
    <t>Комунална такса за предузеће</t>
  </si>
  <si>
    <t>Остали непоменути расходи</t>
  </si>
  <si>
    <t xml:space="preserve">  plana  za 2010.</t>
  </si>
  <si>
    <t>Ребаланс плана</t>
  </si>
  <si>
    <t>зa 2010.гoд.</t>
  </si>
  <si>
    <t>Таксе за судске трошкове и тр.спорова</t>
  </si>
  <si>
    <t>Финансијски приходи</t>
  </si>
  <si>
    <t>Дневнице за сл.пут у иностранство</t>
  </si>
  <si>
    <t>Трошк.накнаде-употреба соп.возила</t>
  </si>
  <si>
    <t>Јубиларне награде</t>
  </si>
  <si>
    <t>Часописи стручна литература</t>
  </si>
  <si>
    <t>ТРОШКОВИ МАТЕРИЈАЛА</t>
  </si>
  <si>
    <t xml:space="preserve">Отпремнина за пензију </t>
  </si>
  <si>
    <t>Приходи од укидања резерв.отпремнина</t>
  </si>
  <si>
    <t>Трошкови резервисања за отпремнине</t>
  </si>
  <si>
    <t xml:space="preserve">Приходи од накнаде за мерно место </t>
  </si>
  <si>
    <t>Прихватилиште за псе</t>
  </si>
  <si>
    <t>Трошкови закупа-архива</t>
  </si>
  <si>
    <t>Трошкови транспортних услуга i ПТТ услуге</t>
  </si>
  <si>
    <t>ФИНАНСИЈСКИ  ПРИХОДИ</t>
  </si>
  <si>
    <t>ОСТАЛИ НЕПОСЛОВ.И ВАНРЕДНИ ПРИХ.</t>
  </si>
  <si>
    <t>Трошкови закупа пословног простора</t>
  </si>
  <si>
    <t>Приходи од гробља у насељеним местима</t>
  </si>
  <si>
    <t>Приходи од пијаца у насељеним местима</t>
  </si>
  <si>
    <t xml:space="preserve">ФИНАНСИЈСКИ </t>
  </si>
  <si>
    <t>ПЛАН ЗА 2015.</t>
  </si>
  <si>
    <t>Трошкови зарада-разлика по умањењу</t>
  </si>
  <si>
    <t>Отпремнина за случај отпуштања са посла</t>
  </si>
  <si>
    <t>ФИНАНСИЈСКИ РАСХОДИ</t>
  </si>
  <si>
    <t>Трошкови по основу волонтерског рада</t>
  </si>
  <si>
    <t>Смеће</t>
  </si>
  <si>
    <t>Чистоћа,зеленило и зимска служба</t>
  </si>
  <si>
    <t>Примања чланова  надзорног одбора</t>
  </si>
  <si>
    <t>ФИНАНСИЈСКИ ПЛАН ЗА 2016.</t>
  </si>
  <si>
    <t>РЕКАПИТАЛАЦИЈА</t>
  </si>
  <si>
    <t>ДРУГА ИЗМЕНА ФИН.ПЛАНА ЗА 2016.</t>
  </si>
  <si>
    <t>Уговори за јавне радове</t>
  </si>
  <si>
    <t>-услуге правног документовања и оверавања</t>
  </si>
  <si>
    <t>- правни савети и заступања</t>
  </si>
  <si>
    <t>ТРОШКОВИ ПО ОСТАЛИМ УГОВОРИМА</t>
  </si>
  <si>
    <t>ТРОШКОВИ РЕЗЕРВИСАЊА</t>
  </si>
  <si>
    <t>ТРОШКОВИ ЗАКУПА</t>
  </si>
  <si>
    <t>ОСТАЛИ РАСХОДИ И ВАНРЕДНИ РАСХ.</t>
  </si>
  <si>
    <t>Производња и дистрибуција воде и друге услуге</t>
  </si>
  <si>
    <t>УКУПНИ ПРИХОДИ</t>
  </si>
  <si>
    <t>УКУПНИ РАСХОДИ</t>
  </si>
  <si>
    <t xml:space="preserve">                                                                          в.д. директора</t>
  </si>
  <si>
    <t>РАЗЛИКА</t>
  </si>
  <si>
    <t>ОСТВАРЕЊЕ ПЛАНА СА 30.09.2017.</t>
  </si>
  <si>
    <t xml:space="preserve">    ФИНАНСИЈСКИ ПЛАН ЗA 2018. ГОДИНУ</t>
  </si>
  <si>
    <t xml:space="preserve"> ПРВИ РЕБАЛАНС ПЛАНА ЗА 2017.</t>
  </si>
  <si>
    <t>ФИНАНСИЈСКИ ПЛАН ЗА 2018.</t>
  </si>
  <si>
    <t>Баваниште</t>
  </si>
  <si>
    <t>ДАТУМ:28.11.2017.</t>
  </si>
  <si>
    <t>ПЛАНИРАНА ДОБИТ ЗА 2018.Г. ( 1 - 2 ):</t>
  </si>
  <si>
    <t>УКУПНО РАСХОДИ ЗА 2018.ГОД. ( ОД 1 ДО 14 ):</t>
  </si>
  <si>
    <t>УКУПНО ПРИХОДИ ЗА 2018.ГОД.(  ОД 1 ДО  4 ) :</t>
  </si>
  <si>
    <t>ПРИХОДИ ОД АКТИВИРАЊА ИЛИ ПОТРОШЊЕ РОБЕ ЗА СОПСТВЕНЕ ПОТРЕБЕ</t>
  </si>
  <si>
    <t>Приходи од активирања или потрошње робе за сопствене потребе- биодизел</t>
  </si>
  <si>
    <t xml:space="preserve">                                                                            Драгослав Јеремић, дипл.инж.грађ.</t>
  </si>
  <si>
    <t>% ОСТВАРЕЊА ПЛАНА</t>
  </si>
  <si>
    <t>ГУБИТАК ( ДОБИТ) ЗА 2018.Г. ( 1 - 2 ):</t>
  </si>
  <si>
    <t>ОСТВАРЕЊЕ ПЛАНА СА 30.04.2018.</t>
  </si>
  <si>
    <t xml:space="preserve">   ПРВА ИЗМЕНА ФИНАНСИЈСКОГ ПЛАНА ЗA 2018. ГОДИНУ</t>
  </si>
  <si>
    <t>ПРВА ИЗМЕНА ФИНАНСИЈСКОГ ПЛАНА ЗА 2018.</t>
  </si>
  <si>
    <t>ДАТУМ:08.06.2018.</t>
  </si>
  <si>
    <t>ДРУГА ИЗМЕНА ФИНАНСИЈСКОГ ПЛАНА ЗА 2018.</t>
  </si>
  <si>
    <t>Приходи од активирања или потрошње производа и услуга за сопствене потребе</t>
  </si>
  <si>
    <t>Приходи  гробља у Ковину</t>
  </si>
  <si>
    <t>Трошкови премије осигурања и рег.возила</t>
  </si>
  <si>
    <t>ОСТВАРЕЊЕ ПЛАНА СА 30.09.2018.</t>
  </si>
  <si>
    <t xml:space="preserve">   ДРУГА ИЗМЕНА ФИНАНСИЈСКОГ ПЛАНА ЗA 2018. ГОДИНУ</t>
  </si>
  <si>
    <t>II</t>
  </si>
  <si>
    <t>ДОБИТ ЗА 2018.Г. ( I - II ):</t>
  </si>
  <si>
    <t>Приходи од активирања или потрошње производа и услуга  за сопствене потребе</t>
  </si>
  <si>
    <t>I</t>
  </si>
  <si>
    <t>ДАТУМ:16.11.2018.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</si>
</sst>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4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29" borderId="3" applyNumberFormat="0" applyAlignment="0" applyProtection="0"/>
    <xf numFmtId="0" fontId="32" fillId="29" borderId="4" applyNumberFormat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/>
    </xf>
    <xf numFmtId="0" fontId="1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6" fillId="33" borderId="11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36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/>
    </xf>
    <xf numFmtId="0" fontId="6" fillId="35" borderId="12" xfId="0" applyFont="1" applyFill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33" borderId="14" xfId="0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4" fontId="1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33" borderId="14" xfId="0" applyFont="1" applyFill="1" applyBorder="1" applyAlignment="1">
      <alignment/>
    </xf>
    <xf numFmtId="4" fontId="1" fillId="37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185"/>
  <sheetViews>
    <sheetView zoomScalePageLayoutView="0" workbookViewId="0" topLeftCell="A19">
      <selection activeCell="B36" sqref="B36"/>
    </sheetView>
  </sheetViews>
  <sheetFormatPr defaultColWidth="9.140625" defaultRowHeight="12.75"/>
  <cols>
    <col min="1" max="1" width="4.8515625" style="0" customWidth="1"/>
    <col min="2" max="2" width="45.28125" style="0" customWidth="1"/>
    <col min="3" max="4" width="9.140625" style="0" hidden="1" customWidth="1"/>
    <col min="5" max="5" width="0.13671875" style="0" hidden="1" customWidth="1"/>
    <col min="6" max="6" width="9.140625" style="0" hidden="1" customWidth="1"/>
    <col min="7" max="7" width="0.13671875" style="0" hidden="1" customWidth="1"/>
    <col min="8" max="9" width="0.2890625" style="0" hidden="1" customWidth="1"/>
    <col min="10" max="10" width="17.28125" style="0" customWidth="1"/>
    <col min="11" max="11" width="16.28125" style="0" customWidth="1"/>
    <col min="12" max="12" width="18.140625" style="0" customWidth="1"/>
    <col min="13" max="13" width="1.1484375" style="0" hidden="1" customWidth="1"/>
    <col min="14" max="14" width="14.8515625" style="0" customWidth="1"/>
    <col min="15" max="15" width="15.421875" style="0" customWidth="1"/>
    <col min="16" max="16" width="14.00390625" style="0" bestFit="1" customWidth="1"/>
    <col min="17" max="17" width="11.7109375" style="0" bestFit="1" customWidth="1"/>
    <col min="18" max="18" width="15.421875" style="0" customWidth="1"/>
    <col min="19" max="19" width="12.57421875" style="0" customWidth="1"/>
    <col min="20" max="20" width="10.140625" style="0" bestFit="1" customWidth="1"/>
    <col min="21" max="21" width="13.8515625" style="0" bestFit="1" customWidth="1"/>
  </cols>
  <sheetData>
    <row r="1" spans="1:12" ht="14.25">
      <c r="A1" s="94" t="s">
        <v>3</v>
      </c>
      <c r="B1" s="9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.25">
      <c r="A2" s="94" t="s">
        <v>147</v>
      </c>
      <c r="B2" s="9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>
      <c r="A3" s="94"/>
      <c r="B3" s="9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25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ht="15">
      <c r="A5" s="95" t="s">
        <v>143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5">
      <c r="A6" s="96" t="s">
        <v>78</v>
      </c>
      <c r="B6" s="96"/>
      <c r="C6" s="63"/>
      <c r="D6" s="63"/>
      <c r="E6" s="63"/>
      <c r="F6" s="63"/>
      <c r="G6" s="64"/>
      <c r="H6" s="97" t="s">
        <v>127</v>
      </c>
      <c r="I6" s="65"/>
      <c r="J6" s="97" t="s">
        <v>144</v>
      </c>
      <c r="K6" s="97" t="s">
        <v>142</v>
      </c>
      <c r="L6" s="97" t="s">
        <v>145</v>
      </c>
      <c r="M6" s="98" t="s">
        <v>129</v>
      </c>
      <c r="N6" s="84" t="s">
        <v>141</v>
      </c>
    </row>
    <row r="7" spans="1:14" ht="15">
      <c r="A7" s="96"/>
      <c r="B7" s="96"/>
      <c r="C7" s="6"/>
      <c r="D7" s="6"/>
      <c r="E7" s="7" t="s">
        <v>97</v>
      </c>
      <c r="F7" s="8" t="s">
        <v>2</v>
      </c>
      <c r="G7" s="63" t="s">
        <v>118</v>
      </c>
      <c r="H7" s="97"/>
      <c r="I7" s="65"/>
      <c r="J7" s="97"/>
      <c r="K7" s="97"/>
      <c r="L7" s="97"/>
      <c r="M7" s="99"/>
      <c r="N7" s="84"/>
    </row>
    <row r="8" spans="1:14" ht="45" customHeight="1">
      <c r="A8" s="96"/>
      <c r="B8" s="96"/>
      <c r="C8" s="6"/>
      <c r="D8" s="6"/>
      <c r="E8" s="7" t="s">
        <v>98</v>
      </c>
      <c r="F8" s="8" t="s">
        <v>96</v>
      </c>
      <c r="G8" s="63" t="s">
        <v>119</v>
      </c>
      <c r="H8" s="97"/>
      <c r="I8" s="65"/>
      <c r="J8" s="97"/>
      <c r="K8" s="97"/>
      <c r="L8" s="97"/>
      <c r="M8" s="100"/>
      <c r="N8" s="84"/>
    </row>
    <row r="9" spans="1:14" ht="15">
      <c r="A9" s="9">
        <v>1</v>
      </c>
      <c r="B9" s="9">
        <v>2</v>
      </c>
      <c r="C9" s="52"/>
      <c r="D9" s="52"/>
      <c r="E9" s="10">
        <v>3</v>
      </c>
      <c r="F9" s="11">
        <v>4</v>
      </c>
      <c r="G9" s="53">
        <v>3</v>
      </c>
      <c r="H9" s="53">
        <v>3</v>
      </c>
      <c r="I9" s="53"/>
      <c r="J9" s="54">
        <v>5</v>
      </c>
      <c r="K9" s="53">
        <v>4</v>
      </c>
      <c r="L9" s="54">
        <v>5</v>
      </c>
      <c r="M9" s="60"/>
      <c r="N9" s="63">
        <v>6</v>
      </c>
    </row>
    <row r="10" spans="1:14" ht="15">
      <c r="A10" s="12">
        <v>1</v>
      </c>
      <c r="B10" s="13" t="s">
        <v>4</v>
      </c>
      <c r="C10" s="6"/>
      <c r="D10" s="6"/>
      <c r="E10" s="6"/>
      <c r="F10" s="6"/>
      <c r="G10" s="14"/>
      <c r="H10" s="6"/>
      <c r="I10" s="6"/>
      <c r="J10" s="6"/>
      <c r="K10" s="6"/>
      <c r="L10" s="6"/>
      <c r="M10" s="60"/>
      <c r="N10" s="1"/>
    </row>
    <row r="11" spans="1:14" ht="14.25">
      <c r="A11" s="15">
        <v>1</v>
      </c>
      <c r="B11" s="16" t="s">
        <v>5</v>
      </c>
      <c r="C11" s="6"/>
      <c r="D11" s="6"/>
      <c r="E11" s="14">
        <v>1600000</v>
      </c>
      <c r="F11" s="17">
        <v>1400000</v>
      </c>
      <c r="G11" s="14">
        <v>1000000</v>
      </c>
      <c r="H11" s="14">
        <v>800000</v>
      </c>
      <c r="I11" s="14"/>
      <c r="J11" s="14">
        <v>1100000</v>
      </c>
      <c r="K11" s="14">
        <v>794170.29</v>
      </c>
      <c r="L11" s="14">
        <v>1300000</v>
      </c>
      <c r="M11" s="45"/>
      <c r="N11" s="14">
        <f>L11-J11</f>
        <v>200000</v>
      </c>
    </row>
    <row r="12" spans="1:14" ht="14.25">
      <c r="A12" s="15">
        <v>2</v>
      </c>
      <c r="B12" s="16" t="s">
        <v>6</v>
      </c>
      <c r="C12" s="6"/>
      <c r="D12" s="6"/>
      <c r="E12" s="14">
        <v>1800000</v>
      </c>
      <c r="F12" s="18">
        <v>1800000</v>
      </c>
      <c r="G12" s="14">
        <v>2000000</v>
      </c>
      <c r="H12" s="14">
        <v>2300000</v>
      </c>
      <c r="I12" s="14"/>
      <c r="J12" s="14">
        <v>2500000</v>
      </c>
      <c r="K12" s="14">
        <v>1308024.74</v>
      </c>
      <c r="L12" s="14">
        <v>2500000</v>
      </c>
      <c r="M12" s="45"/>
      <c r="N12" s="14">
        <f aca="true" t="shared" si="0" ref="N12:N79">L12-J12</f>
        <v>0</v>
      </c>
    </row>
    <row r="13" spans="1:14" ht="15">
      <c r="A13" s="92" t="s">
        <v>7</v>
      </c>
      <c r="B13" s="93"/>
      <c r="C13" s="6"/>
      <c r="D13" s="6"/>
      <c r="E13" s="20">
        <f>SUM(E11:E12)</f>
        <v>3400000</v>
      </c>
      <c r="F13" s="20">
        <f>SUM(F11:F12)</f>
        <v>3200000</v>
      </c>
      <c r="G13" s="20">
        <f>SUM(G11:G12)</f>
        <v>3000000</v>
      </c>
      <c r="H13" s="20">
        <f>SUM(H11:H12)</f>
        <v>3100000</v>
      </c>
      <c r="I13" s="20"/>
      <c r="J13" s="20">
        <f>SUM(J11:J12)</f>
        <v>3600000</v>
      </c>
      <c r="K13" s="20">
        <f>SUM(K11:K12)</f>
        <v>2102195.0300000003</v>
      </c>
      <c r="L13" s="20">
        <f>SUM(L11:L12)</f>
        <v>3800000</v>
      </c>
      <c r="M13" s="46"/>
      <c r="N13" s="20">
        <f t="shared" si="0"/>
        <v>200000</v>
      </c>
    </row>
    <row r="14" spans="1:14" ht="45" customHeight="1">
      <c r="A14" s="19">
        <v>2</v>
      </c>
      <c r="B14" s="75" t="s">
        <v>151</v>
      </c>
      <c r="C14" s="6"/>
      <c r="D14" s="6"/>
      <c r="E14" s="20"/>
      <c r="F14" s="20"/>
      <c r="G14" s="20"/>
      <c r="H14" s="20"/>
      <c r="I14" s="20"/>
      <c r="J14" s="20"/>
      <c r="K14" s="20"/>
      <c r="L14" s="20"/>
      <c r="M14" s="46"/>
      <c r="N14" s="20"/>
    </row>
    <row r="15" spans="1:14" ht="31.5" customHeight="1">
      <c r="A15" s="21">
        <v>1</v>
      </c>
      <c r="B15" s="76" t="s">
        <v>152</v>
      </c>
      <c r="C15" s="6"/>
      <c r="D15" s="6"/>
      <c r="E15" s="20"/>
      <c r="F15" s="20"/>
      <c r="G15" s="20"/>
      <c r="H15" s="20"/>
      <c r="I15" s="20"/>
      <c r="J15" s="14">
        <v>0</v>
      </c>
      <c r="K15" s="14">
        <v>0</v>
      </c>
      <c r="L15" s="14">
        <v>2500000</v>
      </c>
      <c r="M15" s="45"/>
      <c r="N15" s="14">
        <f t="shared" si="0"/>
        <v>2500000</v>
      </c>
    </row>
    <row r="16" spans="1:14" ht="18" customHeight="1">
      <c r="A16" s="92" t="s">
        <v>31</v>
      </c>
      <c r="B16" s="93"/>
      <c r="C16" s="6"/>
      <c r="D16" s="6"/>
      <c r="E16" s="20"/>
      <c r="F16" s="20"/>
      <c r="G16" s="20"/>
      <c r="H16" s="20"/>
      <c r="I16" s="20"/>
      <c r="J16" s="20">
        <f>J15</f>
        <v>0</v>
      </c>
      <c r="K16" s="20">
        <f>K15</f>
        <v>0</v>
      </c>
      <c r="L16" s="20">
        <f>L15</f>
        <v>2500000</v>
      </c>
      <c r="M16" s="14">
        <f>M15</f>
        <v>0</v>
      </c>
      <c r="N16" s="20">
        <f>N15</f>
        <v>2500000</v>
      </c>
    </row>
    <row r="17" spans="1:14" ht="15">
      <c r="A17" s="12"/>
      <c r="B17" s="21"/>
      <c r="C17" s="21"/>
      <c r="D17" s="21"/>
      <c r="E17" s="21"/>
      <c r="F17" s="21"/>
      <c r="G17" s="14"/>
      <c r="H17" s="14"/>
      <c r="I17" s="14"/>
      <c r="J17" s="14"/>
      <c r="K17" s="14"/>
      <c r="L17" s="14"/>
      <c r="M17" s="45"/>
      <c r="N17" s="14"/>
    </row>
    <row r="18" spans="1:14" ht="15">
      <c r="A18" s="12">
        <v>3</v>
      </c>
      <c r="B18" s="13" t="s">
        <v>8</v>
      </c>
      <c r="C18" s="6"/>
      <c r="D18" s="6"/>
      <c r="E18" s="14"/>
      <c r="F18" s="6"/>
      <c r="G18" s="14"/>
      <c r="H18" s="14"/>
      <c r="I18" s="14"/>
      <c r="J18" s="14"/>
      <c r="K18" s="14"/>
      <c r="L18" s="14"/>
      <c r="M18" s="45"/>
      <c r="N18" s="14"/>
    </row>
    <row r="19" spans="1:14" ht="14.25">
      <c r="A19" s="85" t="s">
        <v>137</v>
      </c>
      <c r="B19" s="86"/>
      <c r="C19" s="6"/>
      <c r="D19" s="6"/>
      <c r="E19" s="14"/>
      <c r="F19" s="6"/>
      <c r="G19" s="14"/>
      <c r="H19" s="14"/>
      <c r="I19" s="14"/>
      <c r="J19" s="14"/>
      <c r="K19" s="14"/>
      <c r="L19" s="14"/>
      <c r="M19" s="45"/>
      <c r="N19" s="14"/>
    </row>
    <row r="20" spans="1:19" ht="14.25">
      <c r="A20" s="15">
        <v>1</v>
      </c>
      <c r="B20" s="16" t="s">
        <v>9</v>
      </c>
      <c r="C20" s="6"/>
      <c r="D20" s="6"/>
      <c r="E20" s="14">
        <v>29000000</v>
      </c>
      <c r="F20" s="14">
        <v>29000000</v>
      </c>
      <c r="G20" s="14">
        <v>48000000</v>
      </c>
      <c r="H20" s="14">
        <v>48500000</v>
      </c>
      <c r="I20" s="14"/>
      <c r="J20" s="14">
        <v>51500000</v>
      </c>
      <c r="K20" s="22">
        <v>32881766.76</v>
      </c>
      <c r="L20" s="14">
        <v>47400000</v>
      </c>
      <c r="M20" s="45"/>
      <c r="N20" s="14">
        <f t="shared" si="0"/>
        <v>-4100000</v>
      </c>
      <c r="P20" s="2"/>
      <c r="Q20" s="2"/>
      <c r="R20" s="2"/>
      <c r="S20" s="2"/>
    </row>
    <row r="21" spans="1:19" ht="14.25">
      <c r="A21" s="15">
        <v>2</v>
      </c>
      <c r="B21" s="16" t="s">
        <v>10</v>
      </c>
      <c r="C21" s="6"/>
      <c r="D21" s="6"/>
      <c r="E21" s="14">
        <v>4000000</v>
      </c>
      <c r="F21" s="14">
        <v>4000000</v>
      </c>
      <c r="G21" s="14">
        <v>6000000</v>
      </c>
      <c r="H21" s="14">
        <v>6000000</v>
      </c>
      <c r="I21" s="14"/>
      <c r="J21" s="14">
        <v>6100000</v>
      </c>
      <c r="K21" s="22">
        <v>4861115.8</v>
      </c>
      <c r="L21" s="14">
        <v>6500000</v>
      </c>
      <c r="M21" s="45"/>
      <c r="N21" s="14">
        <f t="shared" si="0"/>
        <v>400000</v>
      </c>
      <c r="P21" s="2"/>
      <c r="Q21" s="2"/>
      <c r="R21" s="2"/>
      <c r="S21" s="2"/>
    </row>
    <row r="22" spans="1:19" ht="14.25">
      <c r="A22" s="15">
        <v>3</v>
      </c>
      <c r="B22" s="16" t="s">
        <v>11</v>
      </c>
      <c r="C22" s="6"/>
      <c r="D22" s="6"/>
      <c r="E22" s="14">
        <v>4400000</v>
      </c>
      <c r="F22" s="14">
        <v>4400000</v>
      </c>
      <c r="G22" s="14">
        <v>7500000</v>
      </c>
      <c r="H22" s="14">
        <v>7500000</v>
      </c>
      <c r="I22" s="14"/>
      <c r="J22" s="14">
        <v>7500000</v>
      </c>
      <c r="K22" s="22">
        <v>5651259.36</v>
      </c>
      <c r="L22" s="14">
        <v>7300000</v>
      </c>
      <c r="M22" s="45"/>
      <c r="N22" s="14">
        <f t="shared" si="0"/>
        <v>-200000</v>
      </c>
      <c r="P22" s="2"/>
      <c r="Q22" s="2"/>
      <c r="R22" s="2"/>
      <c r="S22" s="2"/>
    </row>
    <row r="23" spans="1:19" ht="14.25">
      <c r="A23" s="15">
        <v>4</v>
      </c>
      <c r="B23" s="16" t="s">
        <v>12</v>
      </c>
      <c r="C23" s="6"/>
      <c r="D23" s="6"/>
      <c r="E23" s="14">
        <v>6000000</v>
      </c>
      <c r="F23" s="14">
        <v>6000000</v>
      </c>
      <c r="G23" s="14">
        <v>9800000</v>
      </c>
      <c r="H23" s="14">
        <v>10000000</v>
      </c>
      <c r="I23" s="14"/>
      <c r="J23" s="14">
        <v>9700000</v>
      </c>
      <c r="K23" s="22">
        <v>7520934.17</v>
      </c>
      <c r="L23" s="14">
        <v>9600000</v>
      </c>
      <c r="M23" s="45"/>
      <c r="N23" s="14">
        <f t="shared" si="0"/>
        <v>-100000</v>
      </c>
      <c r="P23" s="2"/>
      <c r="Q23" s="2"/>
      <c r="R23" s="2"/>
      <c r="S23" s="2"/>
    </row>
    <row r="24" spans="1:19" ht="14.25">
      <c r="A24" s="15">
        <v>5</v>
      </c>
      <c r="B24" s="16" t="s">
        <v>13</v>
      </c>
      <c r="C24" s="6"/>
      <c r="D24" s="6"/>
      <c r="E24" s="14">
        <v>2800000</v>
      </c>
      <c r="F24" s="14">
        <v>2800000</v>
      </c>
      <c r="G24" s="14">
        <v>5500000</v>
      </c>
      <c r="H24" s="14">
        <v>5200000</v>
      </c>
      <c r="I24" s="14"/>
      <c r="J24" s="14">
        <v>5100000</v>
      </c>
      <c r="K24" s="22">
        <v>3883085.99</v>
      </c>
      <c r="L24" s="14">
        <v>5200000</v>
      </c>
      <c r="M24" s="45"/>
      <c r="N24" s="14">
        <f t="shared" si="0"/>
        <v>100000</v>
      </c>
      <c r="P24" s="2"/>
      <c r="Q24" s="2"/>
      <c r="R24" s="2"/>
      <c r="S24" s="2"/>
    </row>
    <row r="25" spans="1:19" ht="14.25">
      <c r="A25" s="15">
        <v>6</v>
      </c>
      <c r="B25" s="16" t="s">
        <v>14</v>
      </c>
      <c r="C25" s="6"/>
      <c r="D25" s="6"/>
      <c r="E25" s="14">
        <v>3600000</v>
      </c>
      <c r="F25" s="14">
        <v>3600000</v>
      </c>
      <c r="G25" s="14">
        <v>5000000</v>
      </c>
      <c r="H25" s="14">
        <v>5100000</v>
      </c>
      <c r="I25" s="14"/>
      <c r="J25" s="14">
        <v>5000000</v>
      </c>
      <c r="K25" s="22">
        <v>3490597.26</v>
      </c>
      <c r="L25" s="14">
        <v>4500000</v>
      </c>
      <c r="M25" s="45"/>
      <c r="N25" s="14">
        <f t="shared" si="0"/>
        <v>-500000</v>
      </c>
      <c r="P25" s="2"/>
      <c r="Q25" s="2"/>
      <c r="R25" s="2"/>
      <c r="S25" s="2"/>
    </row>
    <row r="26" spans="1:19" ht="14.25">
      <c r="A26" s="15">
        <v>7</v>
      </c>
      <c r="B26" s="16" t="s">
        <v>15</v>
      </c>
      <c r="C26" s="6"/>
      <c r="D26" s="6"/>
      <c r="E26" s="14">
        <v>650000</v>
      </c>
      <c r="F26" s="14">
        <v>650000</v>
      </c>
      <c r="G26" s="14">
        <v>900000</v>
      </c>
      <c r="H26" s="14">
        <v>950000</v>
      </c>
      <c r="I26" s="14"/>
      <c r="J26" s="14">
        <v>500000</v>
      </c>
      <c r="K26" s="22">
        <v>423985.9</v>
      </c>
      <c r="L26" s="14">
        <v>550000</v>
      </c>
      <c r="M26" s="45"/>
      <c r="N26" s="14">
        <f t="shared" si="0"/>
        <v>50000</v>
      </c>
      <c r="P26" s="2"/>
      <c r="Q26" s="2"/>
      <c r="R26" s="2"/>
      <c r="S26" s="2"/>
    </row>
    <row r="27" spans="1:19" ht="14.25">
      <c r="A27" s="15">
        <v>8</v>
      </c>
      <c r="B27" s="16" t="s">
        <v>16</v>
      </c>
      <c r="C27" s="6"/>
      <c r="D27" s="6"/>
      <c r="E27" s="14">
        <v>500000</v>
      </c>
      <c r="F27" s="14">
        <v>500000</v>
      </c>
      <c r="G27" s="14">
        <v>650000</v>
      </c>
      <c r="H27" s="14">
        <v>800000</v>
      </c>
      <c r="I27" s="14"/>
      <c r="J27" s="14">
        <v>560000</v>
      </c>
      <c r="K27" s="22">
        <v>445163.64</v>
      </c>
      <c r="L27" s="14">
        <v>600000</v>
      </c>
      <c r="M27" s="45"/>
      <c r="N27" s="14">
        <f t="shared" si="0"/>
        <v>40000</v>
      </c>
      <c r="P27" s="2"/>
      <c r="Q27" s="2"/>
      <c r="R27" s="2"/>
      <c r="S27" s="2"/>
    </row>
    <row r="28" spans="1:19" ht="14.25">
      <c r="A28" s="15">
        <v>9</v>
      </c>
      <c r="B28" s="16" t="s">
        <v>17</v>
      </c>
      <c r="C28" s="6"/>
      <c r="D28" s="6"/>
      <c r="E28" s="14">
        <v>1771000</v>
      </c>
      <c r="F28" s="14">
        <v>1771000</v>
      </c>
      <c r="G28" s="14">
        <v>2400000</v>
      </c>
      <c r="H28" s="14">
        <v>2400000</v>
      </c>
      <c r="I28" s="14"/>
      <c r="J28" s="14">
        <v>2300000</v>
      </c>
      <c r="K28" s="22">
        <v>1896759.91</v>
      </c>
      <c r="L28" s="14">
        <v>2500000</v>
      </c>
      <c r="M28" s="45"/>
      <c r="N28" s="14">
        <f t="shared" si="0"/>
        <v>200000</v>
      </c>
      <c r="P28" s="2"/>
      <c r="Q28" s="2"/>
      <c r="R28" s="2"/>
      <c r="S28" s="2"/>
    </row>
    <row r="29" spans="1:19" ht="14.25">
      <c r="A29" s="15">
        <v>10</v>
      </c>
      <c r="B29" s="16" t="s">
        <v>146</v>
      </c>
      <c r="C29" s="6"/>
      <c r="D29" s="6"/>
      <c r="E29" s="14"/>
      <c r="F29" s="14"/>
      <c r="G29" s="14"/>
      <c r="H29" s="14"/>
      <c r="I29" s="14"/>
      <c r="J29" s="14">
        <v>0</v>
      </c>
      <c r="K29" s="22">
        <v>0</v>
      </c>
      <c r="L29" s="14">
        <v>2500000</v>
      </c>
      <c r="M29" s="45"/>
      <c r="N29" s="14">
        <f t="shared" si="0"/>
        <v>2500000</v>
      </c>
      <c r="P29" s="2"/>
      <c r="Q29" s="2"/>
      <c r="R29" s="2"/>
      <c r="S29" s="2"/>
    </row>
    <row r="30" spans="1:19" ht="14.25">
      <c r="A30" s="15">
        <v>11</v>
      </c>
      <c r="B30" s="16" t="s">
        <v>18</v>
      </c>
      <c r="C30" s="6"/>
      <c r="D30" s="6"/>
      <c r="E30" s="14">
        <v>16500000</v>
      </c>
      <c r="F30" s="17">
        <v>16500000</v>
      </c>
      <c r="G30" s="14">
        <v>23500000</v>
      </c>
      <c r="H30" s="14">
        <v>23600000</v>
      </c>
      <c r="I30" s="14"/>
      <c r="J30" s="14">
        <v>23200000</v>
      </c>
      <c r="K30" s="22">
        <v>15517266.01</v>
      </c>
      <c r="L30" s="14">
        <v>22000000</v>
      </c>
      <c r="M30" s="45"/>
      <c r="N30" s="14">
        <f t="shared" si="0"/>
        <v>-1200000</v>
      </c>
      <c r="P30" s="2"/>
      <c r="Q30" s="2"/>
      <c r="R30" s="2"/>
      <c r="S30" s="2"/>
    </row>
    <row r="31" spans="1:19" ht="14.25">
      <c r="A31" s="15">
        <v>12</v>
      </c>
      <c r="B31" s="16" t="s">
        <v>124</v>
      </c>
      <c r="C31" s="6"/>
      <c r="D31" s="6"/>
      <c r="E31" s="14">
        <v>47000000</v>
      </c>
      <c r="F31" s="17">
        <v>45000000</v>
      </c>
      <c r="G31" s="14">
        <v>46000000</v>
      </c>
      <c r="H31" s="14">
        <v>48000000</v>
      </c>
      <c r="I31" s="14"/>
      <c r="J31" s="14">
        <v>46000000</v>
      </c>
      <c r="K31" s="14">
        <v>32479997.12</v>
      </c>
      <c r="L31" s="22">
        <v>45000000</v>
      </c>
      <c r="M31" s="45"/>
      <c r="N31" s="14">
        <f t="shared" si="0"/>
        <v>-1000000</v>
      </c>
      <c r="S31" s="2"/>
    </row>
    <row r="32" spans="1:14" ht="14.25">
      <c r="A32" s="15">
        <v>13</v>
      </c>
      <c r="B32" s="16" t="s">
        <v>125</v>
      </c>
      <c r="C32" s="6"/>
      <c r="D32" s="6"/>
      <c r="E32" s="14"/>
      <c r="F32" s="17"/>
      <c r="G32" s="14">
        <v>14000000</v>
      </c>
      <c r="H32" s="22">
        <v>10000000</v>
      </c>
      <c r="I32" s="22"/>
      <c r="J32" s="43">
        <v>18000000</v>
      </c>
      <c r="K32" s="14">
        <v>8643583.85</v>
      </c>
      <c r="L32" s="43">
        <v>12000000</v>
      </c>
      <c r="M32" s="45"/>
      <c r="N32" s="14">
        <f t="shared" si="0"/>
        <v>-6000000</v>
      </c>
    </row>
    <row r="33" spans="1:14" ht="14.25">
      <c r="A33" s="15">
        <v>14</v>
      </c>
      <c r="B33" s="16" t="s">
        <v>110</v>
      </c>
      <c r="C33" s="6"/>
      <c r="D33" s="6"/>
      <c r="E33" s="14"/>
      <c r="F33" s="17"/>
      <c r="G33" s="14">
        <v>8700000</v>
      </c>
      <c r="H33" s="22">
        <v>7500000</v>
      </c>
      <c r="I33" s="22"/>
      <c r="J33" s="14">
        <v>8000000</v>
      </c>
      <c r="K33" s="14">
        <v>6037326.05</v>
      </c>
      <c r="L33" s="14">
        <v>8000000</v>
      </c>
      <c r="M33" s="45"/>
      <c r="N33" s="14">
        <f t="shared" si="0"/>
        <v>0</v>
      </c>
    </row>
    <row r="34" spans="1:16" ht="14.25">
      <c r="A34" s="15">
        <v>15</v>
      </c>
      <c r="B34" s="16" t="s">
        <v>19</v>
      </c>
      <c r="C34" s="6"/>
      <c r="D34" s="6"/>
      <c r="E34" s="14">
        <v>120000</v>
      </c>
      <c r="F34" s="17">
        <v>120000</v>
      </c>
      <c r="G34" s="14">
        <v>200000</v>
      </c>
      <c r="H34" s="22">
        <v>200000</v>
      </c>
      <c r="I34" s="22"/>
      <c r="J34" s="14">
        <v>100000</v>
      </c>
      <c r="K34" s="14">
        <v>20713.19</v>
      </c>
      <c r="L34" s="14">
        <v>100000</v>
      </c>
      <c r="M34" s="45"/>
      <c r="N34" s="14">
        <f t="shared" si="0"/>
        <v>0</v>
      </c>
      <c r="P34" s="66"/>
    </row>
    <row r="35" spans="1:14" ht="14.25">
      <c r="A35" s="15">
        <v>16</v>
      </c>
      <c r="B35" s="16" t="s">
        <v>20</v>
      </c>
      <c r="C35" s="6"/>
      <c r="D35" s="6"/>
      <c r="E35" s="14">
        <v>5309700</v>
      </c>
      <c r="F35" s="17">
        <v>4500000</v>
      </c>
      <c r="G35" s="14">
        <v>5900000</v>
      </c>
      <c r="H35" s="22">
        <v>6200000</v>
      </c>
      <c r="I35" s="22"/>
      <c r="J35" s="43">
        <v>7600000</v>
      </c>
      <c r="K35" s="14">
        <v>4477683.28</v>
      </c>
      <c r="L35" s="43">
        <v>7000000</v>
      </c>
      <c r="M35" s="45"/>
      <c r="N35" s="14">
        <f t="shared" si="0"/>
        <v>-600000</v>
      </c>
    </row>
    <row r="36" spans="1:14" ht="14.25">
      <c r="A36" s="15">
        <v>17</v>
      </c>
      <c r="B36" s="16" t="s">
        <v>162</v>
      </c>
      <c r="C36" s="6"/>
      <c r="D36" s="6"/>
      <c r="E36" s="14">
        <v>4700000</v>
      </c>
      <c r="F36" s="17">
        <v>4400000</v>
      </c>
      <c r="G36" s="14">
        <v>7200000</v>
      </c>
      <c r="H36" s="22">
        <v>7500000</v>
      </c>
      <c r="I36" s="22"/>
      <c r="J36" s="14">
        <v>7500000</v>
      </c>
      <c r="K36" s="14">
        <v>2744414.86</v>
      </c>
      <c r="L36" s="14">
        <v>7500000</v>
      </c>
      <c r="M36" s="45"/>
      <c r="N36" s="14">
        <f t="shared" si="0"/>
        <v>0</v>
      </c>
    </row>
    <row r="37" spans="1:14" ht="14.25">
      <c r="A37" s="15">
        <v>18</v>
      </c>
      <c r="B37" s="16" t="s">
        <v>21</v>
      </c>
      <c r="C37" s="6"/>
      <c r="D37" s="6"/>
      <c r="E37" s="14">
        <v>20000000</v>
      </c>
      <c r="F37" s="17">
        <v>17500000</v>
      </c>
      <c r="G37" s="14">
        <v>25000000</v>
      </c>
      <c r="H37" s="22">
        <v>20000000</v>
      </c>
      <c r="I37" s="22"/>
      <c r="J37" s="14">
        <v>35000000</v>
      </c>
      <c r="K37" s="14">
        <v>9334552.86</v>
      </c>
      <c r="L37" s="14">
        <v>34000000</v>
      </c>
      <c r="M37" s="45"/>
      <c r="N37" s="14">
        <f t="shared" si="0"/>
        <v>-1000000</v>
      </c>
    </row>
    <row r="38" spans="1:14" ht="14.25">
      <c r="A38" s="15">
        <v>19</v>
      </c>
      <c r="B38" s="16" t="s">
        <v>22</v>
      </c>
      <c r="C38" s="6"/>
      <c r="D38" s="6"/>
      <c r="E38" s="14">
        <v>3564000</v>
      </c>
      <c r="F38" s="17">
        <v>3600000</v>
      </c>
      <c r="G38" s="14">
        <v>4100000</v>
      </c>
      <c r="H38" s="22">
        <v>3800000</v>
      </c>
      <c r="I38" s="22"/>
      <c r="J38" s="14">
        <v>1200000</v>
      </c>
      <c r="K38" s="14">
        <v>373871.61</v>
      </c>
      <c r="L38" s="14">
        <v>800000</v>
      </c>
      <c r="M38" s="45"/>
      <c r="N38" s="14">
        <f t="shared" si="0"/>
        <v>-400000</v>
      </c>
    </row>
    <row r="39" spans="1:14" ht="14.25">
      <c r="A39" s="15">
        <v>20</v>
      </c>
      <c r="B39" s="16" t="s">
        <v>23</v>
      </c>
      <c r="C39" s="6"/>
      <c r="D39" s="6"/>
      <c r="E39" s="14">
        <v>3600000</v>
      </c>
      <c r="F39" s="17">
        <v>3600000</v>
      </c>
      <c r="G39" s="14">
        <v>2800000</v>
      </c>
      <c r="H39" s="22">
        <v>2000000</v>
      </c>
      <c r="I39" s="22"/>
      <c r="J39" s="14">
        <v>1300000</v>
      </c>
      <c r="K39" s="14">
        <v>870090.89</v>
      </c>
      <c r="L39" s="14">
        <v>1000000</v>
      </c>
      <c r="M39" s="45"/>
      <c r="N39" s="14">
        <f t="shared" si="0"/>
        <v>-300000</v>
      </c>
    </row>
    <row r="40" spans="1:14" ht="14.25">
      <c r="A40" s="15">
        <v>21</v>
      </c>
      <c r="B40" s="16" t="s">
        <v>109</v>
      </c>
      <c r="C40" s="6"/>
      <c r="D40" s="6"/>
      <c r="E40" s="14"/>
      <c r="F40" s="17"/>
      <c r="G40" s="14">
        <v>8300000</v>
      </c>
      <c r="H40" s="22">
        <v>8700000</v>
      </c>
      <c r="I40" s="22"/>
      <c r="J40" s="14">
        <v>8700000</v>
      </c>
      <c r="K40" s="14">
        <v>6240330.6</v>
      </c>
      <c r="L40" s="14">
        <v>8700000</v>
      </c>
      <c r="M40" s="45">
        <v>8700001</v>
      </c>
      <c r="N40" s="14">
        <f t="shared" si="0"/>
        <v>0</v>
      </c>
    </row>
    <row r="41" spans="1:14" ht="14.25">
      <c r="A41" s="15">
        <v>22</v>
      </c>
      <c r="B41" s="16" t="s">
        <v>116</v>
      </c>
      <c r="C41" s="6"/>
      <c r="D41" s="6"/>
      <c r="E41" s="14"/>
      <c r="F41" s="17"/>
      <c r="G41" s="14">
        <v>2015000</v>
      </c>
      <c r="H41" s="22">
        <v>1200000</v>
      </c>
      <c r="I41" s="22"/>
      <c r="J41" s="22">
        <v>2500000</v>
      </c>
      <c r="K41" s="14">
        <v>1862735.05</v>
      </c>
      <c r="L41" s="22">
        <v>2500000</v>
      </c>
      <c r="M41" s="61">
        <f>(L41/9)*12</f>
        <v>3333333.333333333</v>
      </c>
      <c r="N41" s="22">
        <f t="shared" si="0"/>
        <v>0</v>
      </c>
    </row>
    <row r="42" spans="1:14" ht="14.25">
      <c r="A42" s="15">
        <v>23</v>
      </c>
      <c r="B42" s="16" t="s">
        <v>117</v>
      </c>
      <c r="C42" s="6"/>
      <c r="D42" s="6"/>
      <c r="E42" s="14"/>
      <c r="F42" s="17"/>
      <c r="G42" s="14">
        <v>2800000</v>
      </c>
      <c r="H42" s="22">
        <v>1700000</v>
      </c>
      <c r="I42" s="22"/>
      <c r="J42" s="43">
        <v>1370000</v>
      </c>
      <c r="K42" s="14">
        <v>822924.18</v>
      </c>
      <c r="L42" s="43">
        <v>1370000</v>
      </c>
      <c r="M42" s="45">
        <f>(L42/9)*12</f>
        <v>1826666.6666666665</v>
      </c>
      <c r="N42" s="14">
        <f t="shared" si="0"/>
        <v>0</v>
      </c>
    </row>
    <row r="43" spans="1:14" ht="15">
      <c r="A43" s="19" t="s">
        <v>24</v>
      </c>
      <c r="B43" s="19"/>
      <c r="C43" s="6"/>
      <c r="D43" s="6"/>
      <c r="E43" s="20">
        <f>SUM(E20:E39)</f>
        <v>153514700</v>
      </c>
      <c r="F43" s="20">
        <f>SUM(F20:F39)</f>
        <v>147941000</v>
      </c>
      <c r="G43" s="20">
        <f>SUM(G20:G42)</f>
        <v>236265000</v>
      </c>
      <c r="H43" s="20">
        <f>SUM(H20:H42)</f>
        <v>226850000</v>
      </c>
      <c r="I43" s="20"/>
      <c r="J43" s="20">
        <f>SUM(J20:J42)</f>
        <v>248730000</v>
      </c>
      <c r="K43" s="20">
        <f>SUM(K20:K42)</f>
        <v>150480158.34</v>
      </c>
      <c r="L43" s="20">
        <f>SUM(L20:L42)</f>
        <v>236620000</v>
      </c>
      <c r="M43" s="46"/>
      <c r="N43" s="20">
        <f t="shared" si="0"/>
        <v>-12110000</v>
      </c>
    </row>
    <row r="44" spans="1:14" ht="15">
      <c r="A44" s="19"/>
      <c r="B44" s="19"/>
      <c r="C44" s="6"/>
      <c r="D44" s="6"/>
      <c r="E44" s="20"/>
      <c r="F44" s="20"/>
      <c r="G44" s="20"/>
      <c r="H44" s="20"/>
      <c r="I44" s="20"/>
      <c r="J44" s="20"/>
      <c r="K44" s="14"/>
      <c r="L44" s="20"/>
      <c r="M44" s="45"/>
      <c r="N44" s="14"/>
    </row>
    <row r="45" spans="1:14" ht="15">
      <c r="A45" s="12">
        <v>4</v>
      </c>
      <c r="B45" s="50" t="s">
        <v>113</v>
      </c>
      <c r="C45" s="21"/>
      <c r="D45" s="21"/>
      <c r="E45" s="21"/>
      <c r="F45" s="21"/>
      <c r="G45" s="14"/>
      <c r="H45" s="14"/>
      <c r="I45" s="14"/>
      <c r="J45" s="20"/>
      <c r="K45" s="14"/>
      <c r="L45" s="20"/>
      <c r="M45" s="45"/>
      <c r="N45" s="14"/>
    </row>
    <row r="46" spans="1:14" ht="14.25">
      <c r="A46" s="15">
        <v>1</v>
      </c>
      <c r="B46" s="16" t="s">
        <v>25</v>
      </c>
      <c r="C46" s="6"/>
      <c r="D46" s="6"/>
      <c r="E46" s="14">
        <v>5800000</v>
      </c>
      <c r="F46" s="17">
        <v>5800000</v>
      </c>
      <c r="G46" s="14">
        <v>9000000</v>
      </c>
      <c r="H46" s="14">
        <v>8500000</v>
      </c>
      <c r="I46" s="14"/>
      <c r="J46" s="14">
        <v>8500000</v>
      </c>
      <c r="K46" s="14">
        <v>4103546.63</v>
      </c>
      <c r="L46" s="14">
        <v>6000000</v>
      </c>
      <c r="M46" s="45"/>
      <c r="N46" s="14">
        <f t="shared" si="0"/>
        <v>-2500000</v>
      </c>
    </row>
    <row r="47" spans="1:14" ht="14.25">
      <c r="A47" s="23">
        <v>2</v>
      </c>
      <c r="B47" s="16" t="s">
        <v>100</v>
      </c>
      <c r="C47" s="6"/>
      <c r="D47" s="6"/>
      <c r="E47" s="14">
        <v>3500000</v>
      </c>
      <c r="F47" s="17">
        <v>3500000</v>
      </c>
      <c r="G47" s="14">
        <v>200000</v>
      </c>
      <c r="H47" s="14">
        <v>200000</v>
      </c>
      <c r="I47" s="14"/>
      <c r="J47" s="14">
        <v>200000</v>
      </c>
      <c r="K47" s="14">
        <v>4545.34</v>
      </c>
      <c r="L47" s="14">
        <v>200000</v>
      </c>
      <c r="M47" s="45"/>
      <c r="N47" s="14">
        <f t="shared" si="0"/>
        <v>0</v>
      </c>
    </row>
    <row r="48" spans="1:14" ht="14.25">
      <c r="A48" s="23">
        <v>3</v>
      </c>
      <c r="B48" s="16" t="s">
        <v>89</v>
      </c>
      <c r="C48" s="6"/>
      <c r="D48" s="6"/>
      <c r="E48" s="14"/>
      <c r="F48" s="17"/>
      <c r="G48" s="14">
        <v>4500000</v>
      </c>
      <c r="H48" s="14">
        <v>4500000</v>
      </c>
      <c r="I48" s="14"/>
      <c r="J48" s="22">
        <v>438000</v>
      </c>
      <c r="K48" s="14">
        <v>236627.61</v>
      </c>
      <c r="L48" s="22">
        <v>600000</v>
      </c>
      <c r="M48" s="45"/>
      <c r="N48" s="14">
        <f t="shared" si="0"/>
        <v>162000</v>
      </c>
    </row>
    <row r="49" spans="1:14" ht="15">
      <c r="A49" s="23"/>
      <c r="B49" s="24" t="s">
        <v>31</v>
      </c>
      <c r="C49" s="6"/>
      <c r="D49" s="6"/>
      <c r="E49" s="14"/>
      <c r="F49" s="17"/>
      <c r="G49" s="20">
        <f>SUM(G46:G48)</f>
        <v>13700000</v>
      </c>
      <c r="H49" s="20">
        <f>SUM(H46:H48)</f>
        <v>13200000</v>
      </c>
      <c r="I49" s="20"/>
      <c r="J49" s="20">
        <f>SUM(J46:J48)</f>
        <v>9138000</v>
      </c>
      <c r="K49" s="20">
        <f>SUM(K46:K48)</f>
        <v>4344719.58</v>
      </c>
      <c r="L49" s="29">
        <f>SUM(L46:L48)</f>
        <v>6800000</v>
      </c>
      <c r="M49" s="46"/>
      <c r="N49" s="20">
        <f t="shared" si="0"/>
        <v>-2338000</v>
      </c>
    </row>
    <row r="50" spans="1:14" ht="15">
      <c r="A50" s="48">
        <v>5</v>
      </c>
      <c r="B50" s="24" t="s">
        <v>114</v>
      </c>
      <c r="C50" s="6"/>
      <c r="D50" s="6"/>
      <c r="E50" s="14"/>
      <c r="F50" s="17"/>
      <c r="G50" s="14"/>
      <c r="H50" s="14"/>
      <c r="I50" s="14"/>
      <c r="J50" s="20"/>
      <c r="K50" s="14"/>
      <c r="L50" s="29"/>
      <c r="M50" s="45"/>
      <c r="N50" s="14"/>
    </row>
    <row r="51" spans="1:14" ht="14.25">
      <c r="A51" s="15">
        <v>1</v>
      </c>
      <c r="B51" s="16" t="s">
        <v>26</v>
      </c>
      <c r="C51" s="6"/>
      <c r="D51" s="6"/>
      <c r="E51" s="14"/>
      <c r="F51" s="17"/>
      <c r="G51" s="14">
        <v>2500000</v>
      </c>
      <c r="H51" s="14">
        <v>2500000</v>
      </c>
      <c r="I51" s="14"/>
      <c r="J51" s="14">
        <v>5000000</v>
      </c>
      <c r="K51" s="14">
        <v>1002798.03</v>
      </c>
      <c r="L51" s="22">
        <v>5000000</v>
      </c>
      <c r="M51" s="45"/>
      <c r="N51" s="14">
        <f t="shared" si="0"/>
        <v>0</v>
      </c>
    </row>
    <row r="52" spans="1:14" ht="14.25">
      <c r="A52" s="15">
        <v>2</v>
      </c>
      <c r="B52" s="16" t="s">
        <v>107</v>
      </c>
      <c r="C52" s="6"/>
      <c r="D52" s="6"/>
      <c r="E52" s="14"/>
      <c r="F52" s="17"/>
      <c r="G52" s="14">
        <v>1000000</v>
      </c>
      <c r="H52" s="14">
        <v>500000</v>
      </c>
      <c r="I52" s="14"/>
      <c r="J52" s="14">
        <v>500000</v>
      </c>
      <c r="K52" s="14">
        <v>0</v>
      </c>
      <c r="L52" s="22">
        <v>500000</v>
      </c>
      <c r="M52" s="45"/>
      <c r="N52" s="14">
        <f t="shared" si="0"/>
        <v>0</v>
      </c>
    </row>
    <row r="53" spans="1:14" ht="15">
      <c r="A53" s="15"/>
      <c r="B53" s="24" t="s">
        <v>31</v>
      </c>
      <c r="C53" s="6"/>
      <c r="D53" s="6"/>
      <c r="E53" s="14"/>
      <c r="F53" s="17"/>
      <c r="G53" s="14"/>
      <c r="H53" s="14"/>
      <c r="I53" s="14"/>
      <c r="J53" s="20">
        <f>SUM(J51:J52)</f>
        <v>5500000</v>
      </c>
      <c r="K53" s="20">
        <f>SUM(K51:K52)</f>
        <v>1002798.03</v>
      </c>
      <c r="L53" s="29">
        <f>SUM(L51:L52)</f>
        <v>5500000</v>
      </c>
      <c r="M53" s="45"/>
      <c r="N53" s="20">
        <f t="shared" si="0"/>
        <v>0</v>
      </c>
    </row>
    <row r="54" spans="1:14" ht="15">
      <c r="A54" s="58"/>
      <c r="B54" s="59"/>
      <c r="C54" s="6"/>
      <c r="D54" s="6"/>
      <c r="E54" s="14"/>
      <c r="F54" s="17"/>
      <c r="G54" s="14"/>
      <c r="H54" s="14"/>
      <c r="I54" s="14"/>
      <c r="J54" s="20"/>
      <c r="K54" s="20"/>
      <c r="L54" s="29"/>
      <c r="M54" s="45"/>
      <c r="N54" s="14"/>
    </row>
    <row r="55" spans="1:14" ht="15">
      <c r="A55" s="87" t="s">
        <v>150</v>
      </c>
      <c r="B55" s="88"/>
      <c r="C55" s="6"/>
      <c r="D55" s="6"/>
      <c r="E55" s="20">
        <f>SUM(E46:E47)</f>
        <v>9300000</v>
      </c>
      <c r="F55" s="20">
        <f>SUM(F46:F47)</f>
        <v>9300000</v>
      </c>
      <c r="G55" s="20">
        <f>SUM(G51:G52)</f>
        <v>3500000</v>
      </c>
      <c r="H55" s="20">
        <f>SUM(H51:H52)</f>
        <v>3000000</v>
      </c>
      <c r="I55" s="20"/>
      <c r="J55" s="20">
        <f>J13+J16+J43+J49+J53</f>
        <v>266968000</v>
      </c>
      <c r="K55" s="20">
        <f>K13+K16+K43+K49+K53</f>
        <v>157929870.98000002</v>
      </c>
      <c r="L55" s="20">
        <f>L13+L16+L43+L49+L53</f>
        <v>255220000</v>
      </c>
      <c r="M55" s="46"/>
      <c r="N55" s="20">
        <f t="shared" si="0"/>
        <v>-11748000</v>
      </c>
    </row>
    <row r="56" spans="1:14" ht="15">
      <c r="A56" s="21"/>
      <c r="B56" s="21"/>
      <c r="C56" s="21"/>
      <c r="D56" s="21"/>
      <c r="E56" s="21"/>
      <c r="F56" s="21"/>
      <c r="G56" s="14"/>
      <c r="H56" s="14"/>
      <c r="I56" s="14"/>
      <c r="J56" s="20"/>
      <c r="K56" s="14"/>
      <c r="L56" s="29"/>
      <c r="M56" s="45"/>
      <c r="N56" s="14"/>
    </row>
    <row r="57" spans="1:14" ht="15">
      <c r="A57" s="25"/>
      <c r="B57" s="25"/>
      <c r="C57" s="25"/>
      <c r="D57" s="25"/>
      <c r="E57" s="25"/>
      <c r="F57" s="25"/>
      <c r="G57" s="20"/>
      <c r="H57" s="20"/>
      <c r="I57" s="20"/>
      <c r="J57" s="20"/>
      <c r="K57" s="14"/>
      <c r="L57" s="29"/>
      <c r="M57" s="45"/>
      <c r="N57" s="14"/>
    </row>
    <row r="58" spans="1:14" ht="15">
      <c r="A58" s="26" t="s">
        <v>27</v>
      </c>
      <c r="B58" s="26"/>
      <c r="C58" s="6"/>
      <c r="D58" s="6"/>
      <c r="E58" s="14"/>
      <c r="F58" s="6"/>
      <c r="G58" s="20"/>
      <c r="H58" s="20"/>
      <c r="I58" s="20"/>
      <c r="J58" s="20"/>
      <c r="K58" s="14"/>
      <c r="L58" s="29"/>
      <c r="M58" s="45"/>
      <c r="N58" s="14"/>
    </row>
    <row r="59" spans="1:14" ht="15">
      <c r="A59" s="12">
        <v>1</v>
      </c>
      <c r="B59" s="73" t="s">
        <v>29</v>
      </c>
      <c r="C59" s="6"/>
      <c r="D59" s="6"/>
      <c r="E59" s="14"/>
      <c r="F59" s="6"/>
      <c r="G59" s="20"/>
      <c r="H59" s="20"/>
      <c r="I59" s="20"/>
      <c r="J59" s="20"/>
      <c r="K59" s="14"/>
      <c r="L59" s="29"/>
      <c r="M59" s="45"/>
      <c r="N59" s="14"/>
    </row>
    <row r="60" spans="1:14" ht="14.25">
      <c r="A60" s="15">
        <v>1</v>
      </c>
      <c r="B60" s="69" t="s">
        <v>30</v>
      </c>
      <c r="C60" s="6"/>
      <c r="D60" s="6"/>
      <c r="E60" s="14">
        <v>2400000</v>
      </c>
      <c r="F60" s="17"/>
      <c r="G60" s="22">
        <v>2200000</v>
      </c>
      <c r="H60" s="22">
        <v>2400000</v>
      </c>
      <c r="I60" s="22"/>
      <c r="J60" s="22">
        <v>1900000</v>
      </c>
      <c r="K60" s="14">
        <v>1610624.98</v>
      </c>
      <c r="L60" s="22">
        <v>1900000</v>
      </c>
      <c r="M60" s="45"/>
      <c r="N60" s="14">
        <f t="shared" si="0"/>
        <v>0</v>
      </c>
    </row>
    <row r="61" spans="1:14" ht="15">
      <c r="A61" s="27" t="s">
        <v>31</v>
      </c>
      <c r="B61" s="67"/>
      <c r="C61" s="6"/>
      <c r="D61" s="6"/>
      <c r="E61" s="20">
        <v>2400000</v>
      </c>
      <c r="F61" s="28"/>
      <c r="G61" s="29">
        <f>G60</f>
        <v>2200000</v>
      </c>
      <c r="H61" s="29">
        <f>H60</f>
        <v>2400000</v>
      </c>
      <c r="I61" s="29"/>
      <c r="J61" s="20">
        <f>J60</f>
        <v>1900000</v>
      </c>
      <c r="K61" s="20">
        <f>K60</f>
        <v>1610624.98</v>
      </c>
      <c r="L61" s="29">
        <f>L60</f>
        <v>1900000</v>
      </c>
      <c r="M61" s="45"/>
      <c r="N61" s="20">
        <f t="shared" si="0"/>
        <v>0</v>
      </c>
    </row>
    <row r="62" spans="1:14" ht="15">
      <c r="A62" s="27"/>
      <c r="B62" s="67"/>
      <c r="C62" s="27"/>
      <c r="D62" s="27"/>
      <c r="E62" s="27"/>
      <c r="F62" s="27"/>
      <c r="G62" s="29"/>
      <c r="H62" s="29"/>
      <c r="I62" s="29"/>
      <c r="J62" s="20"/>
      <c r="K62" s="14"/>
      <c r="L62" s="20"/>
      <c r="M62" s="45"/>
      <c r="N62" s="14"/>
    </row>
    <row r="63" spans="1:14" ht="15">
      <c r="A63" s="12">
        <v>2</v>
      </c>
      <c r="B63" s="73" t="s">
        <v>105</v>
      </c>
      <c r="C63" s="6"/>
      <c r="D63" s="6"/>
      <c r="E63" s="14"/>
      <c r="F63" s="6"/>
      <c r="G63" s="29"/>
      <c r="H63" s="29"/>
      <c r="I63" s="29"/>
      <c r="J63" s="20"/>
      <c r="K63" s="14"/>
      <c r="L63" s="20"/>
      <c r="M63" s="45"/>
      <c r="N63" s="14"/>
    </row>
    <row r="64" spans="1:14" ht="14.25">
      <c r="A64" s="15">
        <v>1</v>
      </c>
      <c r="B64" s="69" t="s">
        <v>32</v>
      </c>
      <c r="C64" s="6"/>
      <c r="D64" s="6"/>
      <c r="E64" s="14">
        <v>9480000</v>
      </c>
      <c r="F64" s="18"/>
      <c r="G64" s="22">
        <v>20060000</v>
      </c>
      <c r="H64" s="22">
        <v>16945000</v>
      </c>
      <c r="I64" s="22"/>
      <c r="J64" s="14">
        <v>32571000</v>
      </c>
      <c r="K64" s="22">
        <v>11435340.46</v>
      </c>
      <c r="L64" s="14">
        <v>20621000</v>
      </c>
      <c r="M64" s="45"/>
      <c r="N64" s="14">
        <f t="shared" si="0"/>
        <v>-11950000</v>
      </c>
    </row>
    <row r="65" spans="1:14" ht="14.25">
      <c r="A65" s="15">
        <v>2</v>
      </c>
      <c r="B65" s="69" t="s">
        <v>33</v>
      </c>
      <c r="C65" s="6"/>
      <c r="D65" s="6"/>
      <c r="E65" s="14">
        <v>1635000</v>
      </c>
      <c r="F65" s="18"/>
      <c r="G65" s="22">
        <v>2400000</v>
      </c>
      <c r="H65" s="22">
        <v>2300000</v>
      </c>
      <c r="I65" s="22"/>
      <c r="J65" s="14">
        <v>2994000</v>
      </c>
      <c r="K65" s="22">
        <v>627861.63</v>
      </c>
      <c r="L65" s="14">
        <v>2004000</v>
      </c>
      <c r="M65" s="45"/>
      <c r="N65" s="14">
        <f t="shared" si="0"/>
        <v>-990000</v>
      </c>
    </row>
    <row r="66" spans="1:14" ht="14.25">
      <c r="A66" s="15">
        <v>3</v>
      </c>
      <c r="B66" s="69" t="s">
        <v>34</v>
      </c>
      <c r="C66" s="6"/>
      <c r="D66" s="6"/>
      <c r="E66" s="14">
        <v>705000</v>
      </c>
      <c r="F66" s="18"/>
      <c r="G66" s="22">
        <v>2691000</v>
      </c>
      <c r="H66" s="22">
        <v>2335000</v>
      </c>
      <c r="I66" s="22"/>
      <c r="J66" s="14">
        <v>3439000</v>
      </c>
      <c r="K66" s="22">
        <v>945526.16</v>
      </c>
      <c r="L66" s="14">
        <v>1832000</v>
      </c>
      <c r="M66" s="45"/>
      <c r="N66" s="14">
        <f t="shared" si="0"/>
        <v>-1607000</v>
      </c>
    </row>
    <row r="67" spans="1:14" ht="14.25">
      <c r="A67" s="15">
        <v>4</v>
      </c>
      <c r="B67" s="69" t="s">
        <v>35</v>
      </c>
      <c r="C67" s="6"/>
      <c r="D67" s="6"/>
      <c r="E67" s="14">
        <v>400000</v>
      </c>
      <c r="F67" s="18"/>
      <c r="G67" s="22">
        <v>600000</v>
      </c>
      <c r="H67" s="22">
        <v>600000</v>
      </c>
      <c r="I67" s="22"/>
      <c r="J67" s="14">
        <v>490000</v>
      </c>
      <c r="K67" s="14">
        <v>388747.96</v>
      </c>
      <c r="L67" s="14">
        <v>499000</v>
      </c>
      <c r="M67" s="45"/>
      <c r="N67" s="14">
        <f t="shared" si="0"/>
        <v>9000</v>
      </c>
    </row>
    <row r="68" spans="1:14" ht="15">
      <c r="A68" s="27" t="s">
        <v>31</v>
      </c>
      <c r="B68" s="67"/>
      <c r="C68" s="6"/>
      <c r="D68" s="6"/>
      <c r="E68" s="20">
        <f>SUM(E64:E67)</f>
        <v>12220000</v>
      </c>
      <c r="F68" s="20"/>
      <c r="G68" s="29">
        <f>SUM(G64:G67)</f>
        <v>25751000</v>
      </c>
      <c r="H68" s="29">
        <f>SUM(H64:H67)</f>
        <v>22180000</v>
      </c>
      <c r="I68" s="29"/>
      <c r="J68" s="20">
        <f>SUM(J64:J67)</f>
        <v>39494000</v>
      </c>
      <c r="K68" s="20">
        <f>SUM(K64:K67)</f>
        <v>13397476.210000003</v>
      </c>
      <c r="L68" s="20">
        <f>SUM(L64:L67)</f>
        <v>24956000</v>
      </c>
      <c r="M68" s="46"/>
      <c r="N68" s="20">
        <f t="shared" si="0"/>
        <v>-14538000</v>
      </c>
    </row>
    <row r="69" spans="1:14" ht="15">
      <c r="A69" s="12"/>
      <c r="B69" s="72"/>
      <c r="C69" s="21"/>
      <c r="D69" s="21"/>
      <c r="E69" s="21"/>
      <c r="F69" s="21"/>
      <c r="G69" s="29"/>
      <c r="H69" s="29"/>
      <c r="I69" s="29"/>
      <c r="J69" s="20"/>
      <c r="K69" s="14"/>
      <c r="L69" s="20"/>
      <c r="M69" s="45"/>
      <c r="N69" s="14"/>
    </row>
    <row r="70" spans="1:14" ht="15">
      <c r="A70" s="12">
        <v>3</v>
      </c>
      <c r="B70" s="74" t="s">
        <v>36</v>
      </c>
      <c r="C70" s="6"/>
      <c r="D70" s="6"/>
      <c r="E70" s="14"/>
      <c r="F70" s="6"/>
      <c r="G70" s="29"/>
      <c r="H70" s="29"/>
      <c r="I70" s="29"/>
      <c r="J70" s="20"/>
      <c r="K70" s="14"/>
      <c r="L70" s="20"/>
      <c r="M70" s="45"/>
      <c r="N70" s="14"/>
    </row>
    <row r="71" spans="1:14" ht="14.25">
      <c r="A71" s="15">
        <v>1</v>
      </c>
      <c r="B71" s="69" t="s">
        <v>37</v>
      </c>
      <c r="C71" s="6"/>
      <c r="D71" s="6"/>
      <c r="E71" s="14">
        <v>9200000</v>
      </c>
      <c r="F71" s="17"/>
      <c r="G71" s="22">
        <v>15000000</v>
      </c>
      <c r="H71" s="22">
        <v>10000000</v>
      </c>
      <c r="I71" s="22"/>
      <c r="J71" s="14">
        <v>8400000</v>
      </c>
      <c r="K71" s="14">
        <v>7488229.15</v>
      </c>
      <c r="L71" s="14">
        <v>8500000</v>
      </c>
      <c r="M71" s="45"/>
      <c r="N71" s="14">
        <f t="shared" si="0"/>
        <v>100000</v>
      </c>
    </row>
    <row r="72" spans="1:14" ht="14.25">
      <c r="A72" s="15">
        <v>2</v>
      </c>
      <c r="B72" s="69" t="s">
        <v>38</v>
      </c>
      <c r="C72" s="6"/>
      <c r="D72" s="6"/>
      <c r="E72" s="14">
        <v>10000000</v>
      </c>
      <c r="F72" s="17"/>
      <c r="G72" s="22">
        <v>18000000</v>
      </c>
      <c r="H72" s="22">
        <v>18000000</v>
      </c>
      <c r="I72" s="22"/>
      <c r="J72" s="14">
        <v>13700000</v>
      </c>
      <c r="K72" s="14">
        <v>9733528.43</v>
      </c>
      <c r="L72" s="14">
        <v>15000000</v>
      </c>
      <c r="M72" s="45"/>
      <c r="N72" s="14">
        <f t="shared" si="0"/>
        <v>1300000</v>
      </c>
    </row>
    <row r="73" spans="1:14" ht="14.25">
      <c r="A73" s="15">
        <v>3</v>
      </c>
      <c r="B73" s="69" t="s">
        <v>39</v>
      </c>
      <c r="C73" s="6"/>
      <c r="D73" s="6"/>
      <c r="E73" s="14">
        <v>1060000</v>
      </c>
      <c r="F73" s="17"/>
      <c r="G73" s="22">
        <v>1300000</v>
      </c>
      <c r="H73" s="22">
        <v>1300000</v>
      </c>
      <c r="I73" s="22"/>
      <c r="J73" s="14">
        <v>1300000</v>
      </c>
      <c r="K73" s="14">
        <v>525003.97</v>
      </c>
      <c r="L73" s="14">
        <v>1300000</v>
      </c>
      <c r="M73" s="45"/>
      <c r="N73" s="14">
        <f t="shared" si="0"/>
        <v>0</v>
      </c>
    </row>
    <row r="74" spans="1:14" ht="15">
      <c r="A74" s="27" t="s">
        <v>31</v>
      </c>
      <c r="B74" s="67"/>
      <c r="C74" s="6"/>
      <c r="D74" s="6"/>
      <c r="E74" s="20">
        <f>SUM(E71:E73)</f>
        <v>20260000</v>
      </c>
      <c r="F74" s="20"/>
      <c r="G74" s="29">
        <f>SUM(G71:G73)</f>
        <v>34300000</v>
      </c>
      <c r="H74" s="29">
        <f>SUM(H71:H73)</f>
        <v>29300000</v>
      </c>
      <c r="I74" s="29"/>
      <c r="J74" s="29">
        <f>SUM(J71:J73)</f>
        <v>23400000</v>
      </c>
      <c r="K74" s="29">
        <f>SUM(K71:K73)</f>
        <v>17746761.549999997</v>
      </c>
      <c r="L74" s="29">
        <f>SUM(L71:L73)</f>
        <v>24800000</v>
      </c>
      <c r="M74" s="46"/>
      <c r="N74" s="20">
        <f t="shared" si="0"/>
        <v>1400000</v>
      </c>
    </row>
    <row r="75" spans="1:14" ht="15">
      <c r="A75" s="12"/>
      <c r="B75" s="72"/>
      <c r="C75" s="21"/>
      <c r="D75" s="21"/>
      <c r="E75" s="21"/>
      <c r="F75" s="21"/>
      <c r="G75" s="29"/>
      <c r="H75" s="29"/>
      <c r="I75" s="29"/>
      <c r="J75" s="20"/>
      <c r="K75" s="14"/>
      <c r="L75" s="20"/>
      <c r="M75" s="45"/>
      <c r="N75" s="14"/>
    </row>
    <row r="76" spans="1:14" ht="15">
      <c r="A76" s="49">
        <v>4</v>
      </c>
      <c r="B76" s="68" t="s">
        <v>40</v>
      </c>
      <c r="C76" s="6"/>
      <c r="D76" s="6"/>
      <c r="E76" s="14"/>
      <c r="F76" s="6"/>
      <c r="G76" s="29"/>
      <c r="H76" s="29"/>
      <c r="I76" s="29"/>
      <c r="J76" s="20"/>
      <c r="K76" s="14"/>
      <c r="L76" s="20"/>
      <c r="M76" s="45"/>
      <c r="N76" s="14"/>
    </row>
    <row r="77" spans="1:14" ht="15">
      <c r="A77" s="15">
        <v>1</v>
      </c>
      <c r="B77" s="69" t="s">
        <v>41</v>
      </c>
      <c r="C77" s="6"/>
      <c r="D77" s="6"/>
      <c r="E77" s="14">
        <v>78244560</v>
      </c>
      <c r="F77" s="20"/>
      <c r="G77" s="22">
        <v>97550200</v>
      </c>
      <c r="H77" s="22">
        <v>95510200</v>
      </c>
      <c r="I77" s="22"/>
      <c r="J77" s="22">
        <v>99650000</v>
      </c>
      <c r="K77" s="22">
        <v>64878894.74</v>
      </c>
      <c r="L77" s="22">
        <v>99650000</v>
      </c>
      <c r="M77" s="61">
        <v>36377760.33</v>
      </c>
      <c r="N77" s="14">
        <f t="shared" si="0"/>
        <v>0</v>
      </c>
    </row>
    <row r="78" spans="1:14" ht="15">
      <c r="A78" s="15">
        <v>2</v>
      </c>
      <c r="B78" s="69" t="s">
        <v>120</v>
      </c>
      <c r="C78" s="6"/>
      <c r="D78" s="6"/>
      <c r="E78" s="14">
        <v>14564746</v>
      </c>
      <c r="F78" s="20"/>
      <c r="G78" s="22">
        <v>5500000</v>
      </c>
      <c r="H78" s="22">
        <v>5500000</v>
      </c>
      <c r="I78" s="22"/>
      <c r="J78" s="22">
        <v>5340000</v>
      </c>
      <c r="K78" s="22">
        <v>2452286.9</v>
      </c>
      <c r="L78" s="22">
        <v>5340000</v>
      </c>
      <c r="M78" s="61">
        <v>1409362.08</v>
      </c>
      <c r="N78" s="14">
        <f t="shared" si="0"/>
        <v>0</v>
      </c>
    </row>
    <row r="79" spans="1:14" ht="15">
      <c r="A79" s="15">
        <v>3</v>
      </c>
      <c r="B79" s="69" t="s">
        <v>42</v>
      </c>
      <c r="C79" s="6"/>
      <c r="D79" s="6"/>
      <c r="E79" s="14">
        <v>14564746</v>
      </c>
      <c r="F79" s="20"/>
      <c r="G79" s="22">
        <v>18446000</v>
      </c>
      <c r="H79" s="22">
        <v>18081000</v>
      </c>
      <c r="I79" s="22"/>
      <c r="J79" s="22">
        <v>18800000</v>
      </c>
      <c r="K79" s="22">
        <v>12067599.11</v>
      </c>
      <c r="L79" s="22">
        <v>18800000</v>
      </c>
      <c r="M79" s="61">
        <v>6762625.67</v>
      </c>
      <c r="N79" s="14">
        <f t="shared" si="0"/>
        <v>0</v>
      </c>
    </row>
    <row r="80" spans="1:14" ht="15">
      <c r="A80" s="27" t="s">
        <v>31</v>
      </c>
      <c r="B80" s="67"/>
      <c r="C80" s="6"/>
      <c r="D80" s="6"/>
      <c r="E80" s="20">
        <f>SUM(E77:E79)</f>
        <v>107374052</v>
      </c>
      <c r="F80" s="20"/>
      <c r="G80" s="29">
        <f>SUM(G77:G79)</f>
        <v>121496200</v>
      </c>
      <c r="H80" s="29">
        <f>SUM(H77:H79)</f>
        <v>119091200</v>
      </c>
      <c r="I80" s="29"/>
      <c r="J80" s="29">
        <f>SUM(J77:J79)</f>
        <v>123790000</v>
      </c>
      <c r="K80" s="29">
        <f>SUM(K77:K79)</f>
        <v>79398780.75</v>
      </c>
      <c r="L80" s="29">
        <f>SUM(L77:L79)</f>
        <v>123790000</v>
      </c>
      <c r="M80" s="62"/>
      <c r="N80" s="20">
        <f aca="true" t="shared" si="1" ref="N80:N142">L80-J80</f>
        <v>0</v>
      </c>
    </row>
    <row r="81" spans="1:14" ht="15">
      <c r="A81" s="12"/>
      <c r="B81" s="72"/>
      <c r="C81" s="21"/>
      <c r="D81" s="21"/>
      <c r="E81" s="21"/>
      <c r="F81" s="21"/>
      <c r="G81" s="29"/>
      <c r="H81" s="29"/>
      <c r="I81" s="29"/>
      <c r="J81" s="20"/>
      <c r="K81" s="14"/>
      <c r="L81" s="20"/>
      <c r="M81" s="45"/>
      <c r="N81" s="14"/>
    </row>
    <row r="82" spans="1:14" ht="15">
      <c r="A82" s="12">
        <v>5</v>
      </c>
      <c r="B82" s="67" t="s">
        <v>43</v>
      </c>
      <c r="C82" s="6"/>
      <c r="D82" s="6"/>
      <c r="E82" s="14"/>
      <c r="F82" s="6"/>
      <c r="G82" s="29"/>
      <c r="H82" s="29"/>
      <c r="I82" s="29"/>
      <c r="J82" s="20"/>
      <c r="K82" s="14"/>
      <c r="L82" s="20"/>
      <c r="M82" s="45"/>
      <c r="N82" s="14"/>
    </row>
    <row r="83" spans="1:14" ht="14.25">
      <c r="A83" s="15">
        <v>1</v>
      </c>
      <c r="B83" s="16" t="s">
        <v>126</v>
      </c>
      <c r="C83" s="6"/>
      <c r="D83" s="6"/>
      <c r="E83" s="14">
        <v>450000</v>
      </c>
      <c r="F83" s="18"/>
      <c r="G83" s="22">
        <v>900000</v>
      </c>
      <c r="H83" s="22">
        <v>900000</v>
      </c>
      <c r="I83" s="22"/>
      <c r="J83" s="14">
        <v>900000</v>
      </c>
      <c r="K83" s="14">
        <v>661238.26</v>
      </c>
      <c r="L83" s="22">
        <v>900000</v>
      </c>
      <c r="M83" s="45"/>
      <c r="N83" s="14">
        <f t="shared" si="1"/>
        <v>0</v>
      </c>
    </row>
    <row r="84" spans="1:14" ht="14.25">
      <c r="A84" s="15">
        <v>2</v>
      </c>
      <c r="B84" s="16" t="s">
        <v>106</v>
      </c>
      <c r="C84" s="6"/>
      <c r="D84" s="6"/>
      <c r="E84" s="14">
        <v>350000</v>
      </c>
      <c r="F84" s="18"/>
      <c r="G84" s="22">
        <v>1500000</v>
      </c>
      <c r="H84" s="22">
        <v>1500000</v>
      </c>
      <c r="I84" s="22"/>
      <c r="J84" s="14">
        <v>800000</v>
      </c>
      <c r="K84" s="14">
        <v>211372.24</v>
      </c>
      <c r="L84" s="22">
        <v>1500000</v>
      </c>
      <c r="M84" s="45"/>
      <c r="N84" s="14">
        <f t="shared" si="1"/>
        <v>700000</v>
      </c>
    </row>
    <row r="85" spans="1:14" ht="14.25">
      <c r="A85" s="15">
        <v>3</v>
      </c>
      <c r="B85" s="16" t="s">
        <v>121</v>
      </c>
      <c r="C85" s="6"/>
      <c r="D85" s="6"/>
      <c r="E85" s="14"/>
      <c r="F85" s="18"/>
      <c r="G85" s="22">
        <v>113000</v>
      </c>
      <c r="H85" s="22">
        <v>0</v>
      </c>
      <c r="I85" s="22"/>
      <c r="J85" s="22">
        <v>800000</v>
      </c>
      <c r="K85" s="14">
        <v>0</v>
      </c>
      <c r="L85" s="22">
        <v>800000</v>
      </c>
      <c r="M85" s="61"/>
      <c r="N85" s="22">
        <f t="shared" si="1"/>
        <v>0</v>
      </c>
    </row>
    <row r="86" spans="1:14" ht="14.25">
      <c r="A86" s="15">
        <v>4</v>
      </c>
      <c r="B86" s="16" t="s">
        <v>103</v>
      </c>
      <c r="C86" s="6"/>
      <c r="D86" s="6"/>
      <c r="E86" s="14">
        <v>350000</v>
      </c>
      <c r="F86" s="18"/>
      <c r="G86" s="22">
        <v>950000</v>
      </c>
      <c r="H86" s="22">
        <v>800000</v>
      </c>
      <c r="I86" s="22"/>
      <c r="J86" s="14">
        <v>450000</v>
      </c>
      <c r="K86" s="14">
        <v>227581</v>
      </c>
      <c r="L86" s="22">
        <v>600000</v>
      </c>
      <c r="M86" s="45"/>
      <c r="N86" s="14">
        <f t="shared" si="1"/>
        <v>150000</v>
      </c>
    </row>
    <row r="87" spans="1:14" ht="14.25">
      <c r="A87" s="15">
        <v>5</v>
      </c>
      <c r="B87" s="16" t="s">
        <v>44</v>
      </c>
      <c r="C87" s="6"/>
      <c r="D87" s="6"/>
      <c r="E87" s="14">
        <v>200000</v>
      </c>
      <c r="F87" s="18"/>
      <c r="G87" s="22">
        <v>500000</v>
      </c>
      <c r="H87" s="22">
        <v>500000</v>
      </c>
      <c r="I87" s="22"/>
      <c r="J87" s="22">
        <v>4500000</v>
      </c>
      <c r="K87" s="14">
        <v>259320</v>
      </c>
      <c r="L87" s="22">
        <v>600000</v>
      </c>
      <c r="M87" s="61"/>
      <c r="N87" s="22">
        <f t="shared" si="1"/>
        <v>-3900000</v>
      </c>
    </row>
    <row r="88" spans="1:17" ht="14.25">
      <c r="A88" s="15">
        <v>6</v>
      </c>
      <c r="B88" s="16" t="s">
        <v>45</v>
      </c>
      <c r="C88" s="6"/>
      <c r="D88" s="6"/>
      <c r="E88" s="14">
        <v>90000</v>
      </c>
      <c r="F88" s="18"/>
      <c r="G88" s="22">
        <v>300000</v>
      </c>
      <c r="H88" s="22">
        <v>300000</v>
      </c>
      <c r="I88" s="22"/>
      <c r="J88" s="14">
        <v>200000</v>
      </c>
      <c r="K88" s="14">
        <v>0</v>
      </c>
      <c r="L88" s="22">
        <v>200000</v>
      </c>
      <c r="M88" s="45"/>
      <c r="N88" s="14">
        <f t="shared" si="1"/>
        <v>0</v>
      </c>
      <c r="Q88" s="2"/>
    </row>
    <row r="89" spans="1:17" ht="14.25">
      <c r="A89" s="15">
        <v>7</v>
      </c>
      <c r="B89" s="16" t="s">
        <v>46</v>
      </c>
      <c r="C89" s="6"/>
      <c r="D89" s="6"/>
      <c r="E89" s="14">
        <v>100000</v>
      </c>
      <c r="F89" s="18"/>
      <c r="G89" s="22">
        <v>130000</v>
      </c>
      <c r="H89" s="22">
        <v>130000</v>
      </c>
      <c r="I89" s="22"/>
      <c r="J89" s="14">
        <v>50000</v>
      </c>
      <c r="K89" s="14">
        <v>2200</v>
      </c>
      <c r="L89" s="22">
        <v>50000</v>
      </c>
      <c r="M89" s="45"/>
      <c r="N89" s="14">
        <f t="shared" si="1"/>
        <v>0</v>
      </c>
      <c r="Q89" s="2"/>
    </row>
    <row r="90" spans="1:14" ht="14.25">
      <c r="A90" s="15">
        <v>8</v>
      </c>
      <c r="B90" s="16" t="s">
        <v>101</v>
      </c>
      <c r="C90" s="6"/>
      <c r="D90" s="6"/>
      <c r="E90" s="14">
        <v>3700000</v>
      </c>
      <c r="F90" s="18"/>
      <c r="G90" s="22">
        <v>30000</v>
      </c>
      <c r="H90" s="22">
        <v>30000</v>
      </c>
      <c r="I90" s="22"/>
      <c r="J90" s="14">
        <v>30000</v>
      </c>
      <c r="K90" s="14">
        <v>0</v>
      </c>
      <c r="L90" s="22">
        <v>30000</v>
      </c>
      <c r="M90" s="45"/>
      <c r="N90" s="14">
        <f t="shared" si="1"/>
        <v>0</v>
      </c>
    </row>
    <row r="91" spans="1:14" ht="14.25">
      <c r="A91" s="15">
        <v>9</v>
      </c>
      <c r="B91" s="16" t="s">
        <v>47</v>
      </c>
      <c r="C91" s="6"/>
      <c r="D91" s="6"/>
      <c r="E91" s="14"/>
      <c r="F91" s="18"/>
      <c r="G91" s="22">
        <v>30000</v>
      </c>
      <c r="H91" s="22">
        <v>30000</v>
      </c>
      <c r="I91" s="22"/>
      <c r="J91" s="14">
        <v>30000</v>
      </c>
      <c r="K91" s="14">
        <v>5721</v>
      </c>
      <c r="L91" s="22">
        <v>30000</v>
      </c>
      <c r="M91" s="45"/>
      <c r="N91" s="14">
        <f t="shared" si="1"/>
        <v>0</v>
      </c>
    </row>
    <row r="92" spans="1:14" ht="14.25">
      <c r="A92" s="15">
        <v>10</v>
      </c>
      <c r="B92" s="30" t="s">
        <v>102</v>
      </c>
      <c r="C92" s="30"/>
      <c r="D92" s="6"/>
      <c r="E92" s="14"/>
      <c r="F92" s="18"/>
      <c r="G92" s="22">
        <v>15000</v>
      </c>
      <c r="H92" s="22">
        <v>15000</v>
      </c>
      <c r="I92" s="22"/>
      <c r="J92" s="14">
        <v>15000</v>
      </c>
      <c r="K92" s="14">
        <v>0</v>
      </c>
      <c r="L92" s="22">
        <v>15000</v>
      </c>
      <c r="M92" s="45"/>
      <c r="N92" s="14">
        <f t="shared" si="1"/>
        <v>0</v>
      </c>
    </row>
    <row r="93" spans="1:14" ht="14.25">
      <c r="A93" s="15">
        <v>11</v>
      </c>
      <c r="B93" s="16" t="s">
        <v>48</v>
      </c>
      <c r="C93" s="6"/>
      <c r="D93" s="6"/>
      <c r="E93" s="14"/>
      <c r="F93" s="18"/>
      <c r="G93" s="22">
        <v>8300000</v>
      </c>
      <c r="H93" s="22">
        <v>8800000</v>
      </c>
      <c r="I93" s="22"/>
      <c r="J93" s="14">
        <v>8800000</v>
      </c>
      <c r="K93" s="42">
        <v>6544355.26</v>
      </c>
      <c r="L93" s="22">
        <v>8800000</v>
      </c>
      <c r="M93" s="45"/>
      <c r="N93" s="14">
        <f t="shared" si="1"/>
        <v>0</v>
      </c>
    </row>
    <row r="94" spans="1:14" ht="15">
      <c r="A94" s="27" t="s">
        <v>31</v>
      </c>
      <c r="B94" s="67"/>
      <c r="C94" s="6"/>
      <c r="D94" s="6"/>
      <c r="E94" s="20">
        <f>SUM(E83:E90)</f>
        <v>5240000</v>
      </c>
      <c r="F94" s="20"/>
      <c r="G94" s="29">
        <f>SUM(G83:G93)</f>
        <v>12768000</v>
      </c>
      <c r="H94" s="29">
        <f>SUM(H83:H93)</f>
        <v>13005000</v>
      </c>
      <c r="I94" s="29"/>
      <c r="J94" s="29">
        <f>SUM(J83:J93)</f>
        <v>16575000</v>
      </c>
      <c r="K94" s="29">
        <f>SUM(K83:K93)</f>
        <v>7911787.76</v>
      </c>
      <c r="L94" s="29">
        <f>SUM(L83:L93)</f>
        <v>13525000</v>
      </c>
      <c r="M94" s="46"/>
      <c r="N94" s="20">
        <f t="shared" si="1"/>
        <v>-3050000</v>
      </c>
    </row>
    <row r="95" spans="1:14" ht="15">
      <c r="A95" s="12">
        <v>6</v>
      </c>
      <c r="B95" s="68" t="s">
        <v>133</v>
      </c>
      <c r="C95" s="27"/>
      <c r="D95" s="27"/>
      <c r="E95" s="27"/>
      <c r="F95" s="27"/>
      <c r="G95" s="29"/>
      <c r="H95" s="29"/>
      <c r="I95" s="29"/>
      <c r="J95" s="20"/>
      <c r="K95" s="14"/>
      <c r="L95" s="29"/>
      <c r="M95" s="45"/>
      <c r="N95" s="14"/>
    </row>
    <row r="96" spans="1:14" ht="14.25">
      <c r="A96" s="15">
        <v>1</v>
      </c>
      <c r="B96" s="69" t="s">
        <v>49</v>
      </c>
      <c r="C96" s="6"/>
      <c r="D96" s="6"/>
      <c r="E96" s="14">
        <v>4450000</v>
      </c>
      <c r="F96" s="18"/>
      <c r="G96" s="22">
        <v>150000</v>
      </c>
      <c r="H96" s="22">
        <v>150000</v>
      </c>
      <c r="I96" s="22"/>
      <c r="J96" s="14">
        <v>499000</v>
      </c>
      <c r="K96" s="14">
        <v>200000</v>
      </c>
      <c r="L96" s="22">
        <v>499000</v>
      </c>
      <c r="M96" s="45"/>
      <c r="N96" s="14">
        <f t="shared" si="1"/>
        <v>0</v>
      </c>
    </row>
    <row r="97" spans="1:14" ht="14.25">
      <c r="A97" s="15">
        <v>2</v>
      </c>
      <c r="B97" s="69" t="s">
        <v>123</v>
      </c>
      <c r="C97" s="6"/>
      <c r="D97" s="6"/>
      <c r="E97" s="14"/>
      <c r="F97" s="18"/>
      <c r="G97" s="22">
        <v>0</v>
      </c>
      <c r="H97" s="22">
        <v>100000</v>
      </c>
      <c r="I97" s="22"/>
      <c r="J97" s="14">
        <v>0</v>
      </c>
      <c r="K97" s="14">
        <v>0</v>
      </c>
      <c r="L97" s="22">
        <v>0</v>
      </c>
      <c r="M97" s="45"/>
      <c r="N97" s="14">
        <f t="shared" si="1"/>
        <v>0</v>
      </c>
    </row>
    <row r="98" spans="1:14" ht="14.25">
      <c r="A98" s="15">
        <v>3</v>
      </c>
      <c r="B98" s="69" t="s">
        <v>50</v>
      </c>
      <c r="C98" s="6"/>
      <c r="D98" s="6"/>
      <c r="E98" s="14">
        <v>350000</v>
      </c>
      <c r="F98" s="31"/>
      <c r="G98" s="22">
        <v>5400000</v>
      </c>
      <c r="H98" s="22">
        <v>5400000</v>
      </c>
      <c r="I98" s="22"/>
      <c r="J98" s="14">
        <v>6000000</v>
      </c>
      <c r="K98" s="14">
        <v>2649290.95</v>
      </c>
      <c r="L98" s="22">
        <v>6000000</v>
      </c>
      <c r="M98" s="45"/>
      <c r="N98" s="14">
        <f t="shared" si="1"/>
        <v>0</v>
      </c>
    </row>
    <row r="99" spans="1:14" ht="14.25">
      <c r="A99" s="15">
        <v>4</v>
      </c>
      <c r="B99" s="69" t="s">
        <v>130</v>
      </c>
      <c r="C99" s="6"/>
      <c r="D99" s="6"/>
      <c r="E99" s="14"/>
      <c r="F99" s="31"/>
      <c r="G99" s="22"/>
      <c r="H99" s="22"/>
      <c r="I99" s="22"/>
      <c r="J99" s="14">
        <v>438000</v>
      </c>
      <c r="K99" s="14">
        <v>228627.61</v>
      </c>
      <c r="L99" s="22">
        <v>600000</v>
      </c>
      <c r="M99" s="45"/>
      <c r="N99" s="14">
        <f t="shared" si="1"/>
        <v>162000</v>
      </c>
    </row>
    <row r="100" spans="1:14" ht="15">
      <c r="A100" s="27" t="s">
        <v>31</v>
      </c>
      <c r="B100" s="67"/>
      <c r="C100" s="6"/>
      <c r="D100" s="6"/>
      <c r="E100" s="20">
        <f>SUM(E96:E98)</f>
        <v>4800000</v>
      </c>
      <c r="F100" s="20"/>
      <c r="G100" s="29">
        <f>SUM(G96:G98)</f>
        <v>5550000</v>
      </c>
      <c r="H100" s="29">
        <f>SUM(H96:H98)</f>
        <v>5650000</v>
      </c>
      <c r="I100" s="29"/>
      <c r="J100" s="20">
        <f>SUM(J96:J99)</f>
        <v>6937000</v>
      </c>
      <c r="K100" s="20">
        <f>SUM(K96:K99)</f>
        <v>3077918.56</v>
      </c>
      <c r="L100" s="29">
        <f>SUM(L96:L99)</f>
        <v>7099000</v>
      </c>
      <c r="M100" s="46"/>
      <c r="N100" s="20">
        <f t="shared" si="1"/>
        <v>162000</v>
      </c>
    </row>
    <row r="101" spans="1:14" ht="15">
      <c r="A101" s="27"/>
      <c r="B101" s="67"/>
      <c r="C101" s="27"/>
      <c r="D101" s="27"/>
      <c r="E101" s="27"/>
      <c r="F101" s="27"/>
      <c r="G101" s="29"/>
      <c r="H101" s="29"/>
      <c r="I101" s="29"/>
      <c r="J101" s="20"/>
      <c r="K101" s="14"/>
      <c r="L101" s="29"/>
      <c r="M101" s="45"/>
      <c r="N101" s="14"/>
    </row>
    <row r="102" spans="1:14" ht="15">
      <c r="A102" s="44">
        <v>7</v>
      </c>
      <c r="B102" s="70" t="s">
        <v>134</v>
      </c>
      <c r="C102" s="6"/>
      <c r="D102" s="6"/>
      <c r="E102" s="20"/>
      <c r="F102" s="20"/>
      <c r="G102" s="29"/>
      <c r="H102" s="29"/>
      <c r="I102" s="29"/>
      <c r="J102" s="20"/>
      <c r="K102" s="14"/>
      <c r="L102" s="29"/>
      <c r="M102" s="45"/>
      <c r="N102" s="14"/>
    </row>
    <row r="103" spans="1:14" ht="15">
      <c r="A103" s="32">
        <v>1</v>
      </c>
      <c r="B103" s="71" t="s">
        <v>108</v>
      </c>
      <c r="C103" s="6"/>
      <c r="D103" s="6"/>
      <c r="E103" s="20"/>
      <c r="F103" s="20"/>
      <c r="G103" s="29">
        <v>0</v>
      </c>
      <c r="H103" s="29">
        <v>500000</v>
      </c>
      <c r="I103" s="29"/>
      <c r="J103" s="20">
        <v>500000</v>
      </c>
      <c r="K103" s="20">
        <v>0</v>
      </c>
      <c r="L103" s="29">
        <v>500000</v>
      </c>
      <c r="M103" s="46"/>
      <c r="N103" s="20">
        <f t="shared" si="1"/>
        <v>0</v>
      </c>
    </row>
    <row r="104" spans="1:14" ht="15">
      <c r="A104" s="30"/>
      <c r="B104" s="72"/>
      <c r="C104" s="30"/>
      <c r="D104" s="30"/>
      <c r="E104" s="30"/>
      <c r="F104" s="30"/>
      <c r="G104" s="29"/>
      <c r="H104" s="29"/>
      <c r="I104" s="29"/>
      <c r="J104" s="20"/>
      <c r="K104" s="14"/>
      <c r="L104" s="29"/>
      <c r="M104" s="45"/>
      <c r="N104" s="14"/>
    </row>
    <row r="105" spans="1:14" ht="15">
      <c r="A105" s="12">
        <v>8</v>
      </c>
      <c r="B105" s="67" t="s">
        <v>51</v>
      </c>
      <c r="C105" s="6"/>
      <c r="D105" s="6"/>
      <c r="E105" s="14"/>
      <c r="F105" s="20"/>
      <c r="G105" s="29"/>
      <c r="H105" s="29"/>
      <c r="I105" s="29"/>
      <c r="J105" s="20"/>
      <c r="K105" s="14"/>
      <c r="L105" s="29"/>
      <c r="M105" s="45"/>
      <c r="N105" s="14"/>
    </row>
    <row r="106" spans="1:14" ht="14.25">
      <c r="A106" s="15">
        <v>1</v>
      </c>
      <c r="B106" s="16" t="s">
        <v>112</v>
      </c>
      <c r="C106" s="6"/>
      <c r="D106" s="6"/>
      <c r="E106" s="14"/>
      <c r="F106" s="6"/>
      <c r="G106" s="22">
        <v>1880000</v>
      </c>
      <c r="H106" s="22">
        <v>2000000</v>
      </c>
      <c r="I106" s="22"/>
      <c r="J106" s="14">
        <v>1400000</v>
      </c>
      <c r="K106" s="14">
        <v>730684.38</v>
      </c>
      <c r="L106" s="22">
        <v>1400000</v>
      </c>
      <c r="M106" s="45"/>
      <c r="N106" s="14">
        <f t="shared" si="1"/>
        <v>0</v>
      </c>
    </row>
    <row r="107" spans="1:14" ht="14.25">
      <c r="A107" s="15">
        <v>2</v>
      </c>
      <c r="B107" s="16" t="s">
        <v>52</v>
      </c>
      <c r="C107" s="6"/>
      <c r="D107" s="6"/>
      <c r="E107" s="14">
        <v>750000</v>
      </c>
      <c r="F107" s="14"/>
      <c r="G107" s="22">
        <v>1000000</v>
      </c>
      <c r="H107" s="22">
        <v>700000</v>
      </c>
      <c r="I107" s="22"/>
      <c r="J107" s="14">
        <v>499000</v>
      </c>
      <c r="K107" s="14">
        <v>495669.41</v>
      </c>
      <c r="L107" s="22">
        <v>499000</v>
      </c>
      <c r="M107" s="61"/>
      <c r="N107" s="14">
        <f t="shared" si="1"/>
        <v>0</v>
      </c>
    </row>
    <row r="108" spans="1:14" ht="14.25">
      <c r="A108" s="15">
        <v>3</v>
      </c>
      <c r="B108" s="33" t="s">
        <v>90</v>
      </c>
      <c r="C108" s="6"/>
      <c r="D108" s="6"/>
      <c r="E108" s="14">
        <v>2000000</v>
      </c>
      <c r="F108" s="17"/>
      <c r="G108" s="22">
        <v>100000</v>
      </c>
      <c r="H108" s="22">
        <v>100000</v>
      </c>
      <c r="I108" s="22"/>
      <c r="J108" s="14">
        <v>150000</v>
      </c>
      <c r="K108" s="14">
        <v>96806.4</v>
      </c>
      <c r="L108" s="22">
        <v>300000</v>
      </c>
      <c r="M108" s="45"/>
      <c r="N108" s="14">
        <f t="shared" si="1"/>
        <v>150000</v>
      </c>
    </row>
    <row r="109" spans="1:14" ht="14.25">
      <c r="A109" s="15">
        <v>4</v>
      </c>
      <c r="B109" s="16" t="s">
        <v>91</v>
      </c>
      <c r="C109" s="6"/>
      <c r="D109" s="6"/>
      <c r="E109" s="14">
        <v>120000</v>
      </c>
      <c r="F109" s="17"/>
      <c r="G109" s="22">
        <v>7660000</v>
      </c>
      <c r="H109" s="22">
        <v>5720000</v>
      </c>
      <c r="I109" s="22"/>
      <c r="J109" s="14">
        <v>6319000</v>
      </c>
      <c r="K109" s="14">
        <v>3369973.32</v>
      </c>
      <c r="L109" s="14">
        <v>6417000</v>
      </c>
      <c r="M109" s="45"/>
      <c r="N109" s="14">
        <f t="shared" si="1"/>
        <v>98000</v>
      </c>
    </row>
    <row r="110" spans="1:14" ht="14.25">
      <c r="A110" s="15">
        <v>5</v>
      </c>
      <c r="B110" s="16" t="s">
        <v>53</v>
      </c>
      <c r="C110" s="6"/>
      <c r="D110" s="6"/>
      <c r="E110" s="14">
        <v>4215000</v>
      </c>
      <c r="F110" s="17"/>
      <c r="G110" s="22">
        <v>132000</v>
      </c>
      <c r="H110" s="22">
        <v>60000</v>
      </c>
      <c r="I110" s="22"/>
      <c r="J110" s="14">
        <v>100000</v>
      </c>
      <c r="K110" s="14">
        <v>16000</v>
      </c>
      <c r="L110" s="14">
        <v>360000</v>
      </c>
      <c r="M110" s="45"/>
      <c r="N110" s="14">
        <f t="shared" si="1"/>
        <v>260000</v>
      </c>
    </row>
    <row r="111" spans="1:16" ht="14.25">
      <c r="A111" s="15">
        <v>6</v>
      </c>
      <c r="B111" s="16" t="s">
        <v>92</v>
      </c>
      <c r="C111" s="6"/>
      <c r="D111" s="6"/>
      <c r="E111" s="14">
        <v>500000</v>
      </c>
      <c r="F111" s="17"/>
      <c r="G111" s="22">
        <v>270000</v>
      </c>
      <c r="H111" s="22">
        <v>270000</v>
      </c>
      <c r="I111" s="22"/>
      <c r="J111" s="14">
        <v>1000000</v>
      </c>
      <c r="K111" s="14">
        <v>756162.79</v>
      </c>
      <c r="L111" s="14">
        <v>1000000</v>
      </c>
      <c r="M111" s="45"/>
      <c r="N111" s="14">
        <f t="shared" si="1"/>
        <v>0</v>
      </c>
      <c r="P111" s="2"/>
    </row>
    <row r="112" spans="1:16" ht="15">
      <c r="A112" s="27" t="s">
        <v>31</v>
      </c>
      <c r="B112" s="27"/>
      <c r="C112" s="6"/>
      <c r="D112" s="6"/>
      <c r="E112" s="14">
        <v>300000</v>
      </c>
      <c r="F112" s="17"/>
      <c r="G112" s="29">
        <f>SUM(G106:G111)</f>
        <v>11042000</v>
      </c>
      <c r="H112" s="29">
        <f>SUM(H106:H111)</f>
        <v>8850000</v>
      </c>
      <c r="I112" s="29"/>
      <c r="J112" s="20">
        <f>SUM(J106:J111)</f>
        <v>9468000</v>
      </c>
      <c r="K112" s="20">
        <f>SUM(K106:K111)</f>
        <v>5465296.3</v>
      </c>
      <c r="L112" s="20">
        <f>SUM(L106:L111)</f>
        <v>9976000</v>
      </c>
      <c r="M112" s="45"/>
      <c r="N112" s="20">
        <f t="shared" si="1"/>
        <v>508000</v>
      </c>
      <c r="P112" s="2"/>
    </row>
    <row r="113" spans="1:16" ht="15">
      <c r="A113" s="27"/>
      <c r="B113" s="27"/>
      <c r="C113" s="6"/>
      <c r="D113" s="6"/>
      <c r="E113" s="14"/>
      <c r="F113" s="17"/>
      <c r="G113" s="29"/>
      <c r="H113" s="29"/>
      <c r="I113" s="29"/>
      <c r="J113" s="20"/>
      <c r="K113" s="20"/>
      <c r="L113" s="20"/>
      <c r="M113" s="45"/>
      <c r="N113" s="14"/>
      <c r="P113" s="2"/>
    </row>
    <row r="114" spans="1:16" ht="15">
      <c r="A114" s="44">
        <v>9</v>
      </c>
      <c r="B114" s="27" t="s">
        <v>135</v>
      </c>
      <c r="C114" s="6"/>
      <c r="D114" s="6"/>
      <c r="E114" s="14"/>
      <c r="F114" s="17"/>
      <c r="G114" s="29"/>
      <c r="H114" s="29"/>
      <c r="I114" s="29"/>
      <c r="J114" s="20"/>
      <c r="K114" s="14"/>
      <c r="L114" s="20"/>
      <c r="M114" s="45"/>
      <c r="N114" s="14"/>
      <c r="P114" s="2"/>
    </row>
    <row r="115" spans="1:14" ht="15">
      <c r="A115" s="32">
        <v>1</v>
      </c>
      <c r="B115" s="30" t="s">
        <v>115</v>
      </c>
      <c r="C115" s="6"/>
      <c r="D115" s="6"/>
      <c r="E115" s="14"/>
      <c r="F115" s="17"/>
      <c r="G115" s="29">
        <v>70000</v>
      </c>
      <c r="H115" s="29">
        <v>70000</v>
      </c>
      <c r="I115" s="29"/>
      <c r="J115" s="20">
        <v>180000</v>
      </c>
      <c r="K115" s="20">
        <v>39138.3</v>
      </c>
      <c r="L115" s="29">
        <v>1130000</v>
      </c>
      <c r="M115" s="46"/>
      <c r="N115" s="20">
        <f t="shared" si="1"/>
        <v>950000</v>
      </c>
    </row>
    <row r="116" spans="1:14" ht="15">
      <c r="A116" s="32"/>
      <c r="B116" s="30"/>
      <c r="C116" s="6"/>
      <c r="D116" s="6"/>
      <c r="E116" s="14"/>
      <c r="F116" s="17"/>
      <c r="G116" s="29"/>
      <c r="H116" s="29"/>
      <c r="I116" s="29"/>
      <c r="J116" s="20"/>
      <c r="K116" s="20"/>
      <c r="L116" s="29"/>
      <c r="M116" s="46"/>
      <c r="N116" s="14"/>
    </row>
    <row r="117" spans="1:14" ht="15">
      <c r="A117" s="12">
        <v>10</v>
      </c>
      <c r="B117" s="19" t="s">
        <v>55</v>
      </c>
      <c r="C117" s="6"/>
      <c r="D117" s="6"/>
      <c r="E117" s="14"/>
      <c r="F117" s="6"/>
      <c r="G117" s="29"/>
      <c r="H117" s="29"/>
      <c r="I117" s="29"/>
      <c r="J117" s="20"/>
      <c r="K117" s="14"/>
      <c r="L117" s="29"/>
      <c r="M117" s="45"/>
      <c r="N117" s="14"/>
    </row>
    <row r="118" spans="1:14" ht="15">
      <c r="A118" s="15">
        <v>1</v>
      </c>
      <c r="B118" s="16" t="s">
        <v>56</v>
      </c>
      <c r="C118" s="6"/>
      <c r="D118" s="6"/>
      <c r="E118" s="14"/>
      <c r="F118" s="6"/>
      <c r="G118" s="29">
        <v>16100000</v>
      </c>
      <c r="H118" s="29">
        <v>16100000</v>
      </c>
      <c r="I118" s="29"/>
      <c r="J118" s="20">
        <v>18000000</v>
      </c>
      <c r="K118" s="20">
        <v>13489192.17</v>
      </c>
      <c r="L118" s="29">
        <v>18000000</v>
      </c>
      <c r="M118" s="46"/>
      <c r="N118" s="20">
        <f t="shared" si="1"/>
        <v>0</v>
      </c>
    </row>
    <row r="119" spans="1:14" ht="15">
      <c r="A119" s="15"/>
      <c r="B119" s="16"/>
      <c r="C119" s="6"/>
      <c r="D119" s="6"/>
      <c r="E119" s="14"/>
      <c r="F119" s="6"/>
      <c r="G119" s="29"/>
      <c r="H119" s="29"/>
      <c r="I119" s="29"/>
      <c r="J119" s="20"/>
      <c r="K119" s="20"/>
      <c r="L119" s="29"/>
      <c r="M119" s="46"/>
      <c r="N119" s="14"/>
    </row>
    <row r="120" spans="1:14" ht="15">
      <c r="A120" s="12">
        <v>11</v>
      </c>
      <c r="B120" s="19" t="s">
        <v>57</v>
      </c>
      <c r="C120" s="6"/>
      <c r="D120" s="6"/>
      <c r="E120" s="14"/>
      <c r="F120" s="6"/>
      <c r="G120" s="29"/>
      <c r="H120" s="29"/>
      <c r="I120" s="29"/>
      <c r="J120" s="20"/>
      <c r="K120" s="14"/>
      <c r="L120" s="29"/>
      <c r="M120" s="45"/>
      <c r="N120" s="14"/>
    </row>
    <row r="121" spans="1:14" ht="15">
      <c r="A121" s="15">
        <v>1</v>
      </c>
      <c r="B121" s="16" t="s">
        <v>58</v>
      </c>
      <c r="C121" s="6"/>
      <c r="D121" s="6"/>
      <c r="E121" s="14"/>
      <c r="F121" s="6"/>
      <c r="G121" s="29"/>
      <c r="H121" s="29"/>
      <c r="I121" s="29"/>
      <c r="J121" s="20"/>
      <c r="K121" s="14"/>
      <c r="L121" s="29"/>
      <c r="M121" s="45"/>
      <c r="N121" s="14"/>
    </row>
    <row r="122" spans="1:14" ht="14.25">
      <c r="A122" s="15"/>
      <c r="B122" s="16" t="s">
        <v>59</v>
      </c>
      <c r="C122" s="6"/>
      <c r="D122" s="6"/>
      <c r="E122" s="14">
        <v>1600000</v>
      </c>
      <c r="F122" s="14"/>
      <c r="G122" s="22">
        <v>2200000</v>
      </c>
      <c r="H122" s="22">
        <v>3000000</v>
      </c>
      <c r="I122" s="22"/>
      <c r="J122" s="22">
        <v>2310000</v>
      </c>
      <c r="K122" s="14">
        <v>1628544</v>
      </c>
      <c r="L122" s="22">
        <v>3000000</v>
      </c>
      <c r="M122" s="45"/>
      <c r="N122" s="14">
        <f t="shared" si="1"/>
        <v>690000</v>
      </c>
    </row>
    <row r="123" spans="1:14" ht="14.25">
      <c r="A123" s="15"/>
      <c r="B123" s="16" t="s">
        <v>60</v>
      </c>
      <c r="C123" s="6"/>
      <c r="D123" s="6"/>
      <c r="E123" s="14">
        <v>50000</v>
      </c>
      <c r="F123" s="14"/>
      <c r="G123" s="22">
        <v>50000</v>
      </c>
      <c r="H123" s="22">
        <v>50000</v>
      </c>
      <c r="I123" s="22"/>
      <c r="J123" s="14">
        <v>50000</v>
      </c>
      <c r="K123" s="14">
        <v>0</v>
      </c>
      <c r="L123" s="22">
        <v>50000</v>
      </c>
      <c r="M123" s="45"/>
      <c r="N123" s="14">
        <f t="shared" si="1"/>
        <v>0</v>
      </c>
    </row>
    <row r="124" spans="1:14" ht="14.25">
      <c r="A124" s="15"/>
      <c r="B124" s="16" t="s">
        <v>61</v>
      </c>
      <c r="C124" s="6"/>
      <c r="D124" s="6"/>
      <c r="E124" s="14">
        <v>70000</v>
      </c>
      <c r="F124" s="14"/>
      <c r="G124" s="22">
        <v>390000</v>
      </c>
      <c r="H124" s="22">
        <v>450000</v>
      </c>
      <c r="I124" s="22"/>
      <c r="J124" s="14">
        <v>200000</v>
      </c>
      <c r="K124" s="14">
        <v>101236.25</v>
      </c>
      <c r="L124" s="22">
        <v>499000</v>
      </c>
      <c r="M124" s="45"/>
      <c r="N124" s="14">
        <f t="shared" si="1"/>
        <v>299000</v>
      </c>
    </row>
    <row r="125" spans="1:14" ht="14.25">
      <c r="A125" s="15"/>
      <c r="B125" s="16" t="s">
        <v>62</v>
      </c>
      <c r="C125" s="6"/>
      <c r="D125" s="6"/>
      <c r="E125" s="14">
        <v>50000</v>
      </c>
      <c r="F125" s="14"/>
      <c r="G125" s="22">
        <v>200000</v>
      </c>
      <c r="H125" s="22">
        <v>100000</v>
      </c>
      <c r="I125" s="22"/>
      <c r="J125" s="14">
        <v>200000</v>
      </c>
      <c r="K125" s="14">
        <v>0</v>
      </c>
      <c r="L125" s="22">
        <v>200000</v>
      </c>
      <c r="M125" s="45"/>
      <c r="N125" s="14">
        <f t="shared" si="1"/>
        <v>0</v>
      </c>
    </row>
    <row r="126" spans="1:14" ht="14.25">
      <c r="A126" s="15"/>
      <c r="B126" s="33" t="s">
        <v>93</v>
      </c>
      <c r="C126" s="6"/>
      <c r="D126" s="6"/>
      <c r="E126" s="14">
        <v>180000</v>
      </c>
      <c r="F126" s="14"/>
      <c r="G126" s="22">
        <v>206000</v>
      </c>
      <c r="H126" s="22">
        <v>250000</v>
      </c>
      <c r="I126" s="22"/>
      <c r="J126" s="14">
        <v>250000</v>
      </c>
      <c r="K126" s="14">
        <v>232822.39</v>
      </c>
      <c r="L126" s="22">
        <v>250000</v>
      </c>
      <c r="M126" s="45"/>
      <c r="N126" s="14">
        <f t="shared" si="1"/>
        <v>0</v>
      </c>
    </row>
    <row r="127" spans="1:14" ht="14.25">
      <c r="A127" s="15"/>
      <c r="B127" s="16" t="s">
        <v>63</v>
      </c>
      <c r="C127" s="6"/>
      <c r="D127" s="6"/>
      <c r="E127" s="14">
        <v>70000</v>
      </c>
      <c r="F127" s="14"/>
      <c r="G127" s="22">
        <v>100000</v>
      </c>
      <c r="H127" s="22">
        <v>150000</v>
      </c>
      <c r="I127" s="22"/>
      <c r="J127" s="14">
        <v>150000</v>
      </c>
      <c r="K127" s="14">
        <v>0</v>
      </c>
      <c r="L127" s="22">
        <v>300000</v>
      </c>
      <c r="M127" s="45"/>
      <c r="N127" s="14">
        <f t="shared" si="1"/>
        <v>150000</v>
      </c>
    </row>
    <row r="128" spans="1:14" ht="14.25">
      <c r="A128" s="15"/>
      <c r="B128" s="16" t="s">
        <v>132</v>
      </c>
      <c r="C128" s="6"/>
      <c r="D128" s="6"/>
      <c r="E128" s="14">
        <v>240000</v>
      </c>
      <c r="F128" s="14"/>
      <c r="G128" s="22">
        <v>490000</v>
      </c>
      <c r="H128" s="22">
        <v>150000</v>
      </c>
      <c r="I128" s="22"/>
      <c r="J128" s="14">
        <v>1500000</v>
      </c>
      <c r="K128" s="14">
        <v>499000</v>
      </c>
      <c r="L128" s="22">
        <v>1500000</v>
      </c>
      <c r="M128" s="45"/>
      <c r="N128" s="14">
        <f t="shared" si="1"/>
        <v>0</v>
      </c>
    </row>
    <row r="129" spans="1:14" ht="14.25">
      <c r="A129" s="15"/>
      <c r="B129" s="16" t="s">
        <v>131</v>
      </c>
      <c r="C129" s="6"/>
      <c r="D129" s="6"/>
      <c r="E129" s="14"/>
      <c r="F129" s="14"/>
      <c r="G129" s="22"/>
      <c r="H129" s="22"/>
      <c r="I129" s="22"/>
      <c r="J129" s="22">
        <v>50000</v>
      </c>
      <c r="K129" s="14">
        <v>0</v>
      </c>
      <c r="L129" s="22">
        <v>100000</v>
      </c>
      <c r="M129" s="61"/>
      <c r="N129" s="22">
        <f t="shared" si="1"/>
        <v>50000</v>
      </c>
    </row>
    <row r="130" spans="1:14" ht="14.25">
      <c r="A130" s="15"/>
      <c r="B130" s="16" t="s">
        <v>64</v>
      </c>
      <c r="C130" s="6"/>
      <c r="D130" s="6"/>
      <c r="E130" s="14">
        <v>900000</v>
      </c>
      <c r="F130" s="14"/>
      <c r="G130" s="22">
        <v>1600000</v>
      </c>
      <c r="H130" s="22">
        <v>1000000</v>
      </c>
      <c r="I130" s="22"/>
      <c r="J130" s="14">
        <v>800000</v>
      </c>
      <c r="K130" s="14">
        <v>430930</v>
      </c>
      <c r="L130" s="22">
        <v>1500000</v>
      </c>
      <c r="M130" s="45"/>
      <c r="N130" s="14">
        <f t="shared" si="1"/>
        <v>700000</v>
      </c>
    </row>
    <row r="131" spans="1:14" ht="14.25">
      <c r="A131" s="15"/>
      <c r="B131" s="16" t="s">
        <v>65</v>
      </c>
      <c r="C131" s="6"/>
      <c r="D131" s="6"/>
      <c r="E131" s="14">
        <v>3900000</v>
      </c>
      <c r="F131" s="14"/>
      <c r="G131" s="22">
        <v>5150000</v>
      </c>
      <c r="H131" s="22">
        <v>5040000</v>
      </c>
      <c r="I131" s="22"/>
      <c r="J131" s="14">
        <v>7415000</v>
      </c>
      <c r="K131" s="14">
        <v>2961915.85</v>
      </c>
      <c r="L131" s="22">
        <v>6877000</v>
      </c>
      <c r="M131" s="45"/>
      <c r="N131" s="14">
        <f t="shared" si="1"/>
        <v>-538000</v>
      </c>
    </row>
    <row r="132" spans="1:14" ht="14.25">
      <c r="A132" s="15">
        <v>2</v>
      </c>
      <c r="B132" s="16" t="s">
        <v>66</v>
      </c>
      <c r="C132" s="6"/>
      <c r="D132" s="6"/>
      <c r="E132" s="14">
        <v>300000</v>
      </c>
      <c r="F132" s="14"/>
      <c r="G132" s="22">
        <v>196000</v>
      </c>
      <c r="H132" s="22">
        <v>140000</v>
      </c>
      <c r="I132" s="22"/>
      <c r="J132" s="14">
        <v>499000</v>
      </c>
      <c r="K132" s="14">
        <v>120000</v>
      </c>
      <c r="L132" s="22">
        <v>499000</v>
      </c>
      <c r="M132" s="45"/>
      <c r="N132" s="14">
        <f t="shared" si="1"/>
        <v>0</v>
      </c>
    </row>
    <row r="133" spans="1:14" ht="14.25">
      <c r="A133" s="15">
        <v>3</v>
      </c>
      <c r="B133" s="16" t="s">
        <v>67</v>
      </c>
      <c r="C133" s="6"/>
      <c r="D133" s="6"/>
      <c r="E133" s="14">
        <v>1500000</v>
      </c>
      <c r="F133" s="14"/>
      <c r="G133" s="22">
        <v>2000000</v>
      </c>
      <c r="H133" s="22">
        <v>2000000</v>
      </c>
      <c r="I133" s="22"/>
      <c r="J133" s="14">
        <v>1500000</v>
      </c>
      <c r="K133" s="14">
        <v>863027.26</v>
      </c>
      <c r="L133" s="22">
        <v>1500000</v>
      </c>
      <c r="M133" s="45"/>
      <c r="N133" s="14">
        <f t="shared" si="1"/>
        <v>0</v>
      </c>
    </row>
    <row r="134" spans="1:14" ht="14.25">
      <c r="A134" s="15">
        <v>4</v>
      </c>
      <c r="B134" s="16" t="s">
        <v>54</v>
      </c>
      <c r="C134" s="6"/>
      <c r="D134" s="6"/>
      <c r="E134" s="14"/>
      <c r="F134" s="14"/>
      <c r="G134" s="22">
        <v>580000</v>
      </c>
      <c r="H134" s="22">
        <v>580000</v>
      </c>
      <c r="I134" s="22"/>
      <c r="J134" s="14">
        <v>1080000</v>
      </c>
      <c r="K134" s="14">
        <v>334113.66</v>
      </c>
      <c r="L134" s="22">
        <v>1080000</v>
      </c>
      <c r="M134" s="45"/>
      <c r="N134" s="14">
        <f t="shared" si="1"/>
        <v>0</v>
      </c>
    </row>
    <row r="135" spans="1:14" ht="14.25">
      <c r="A135" s="15">
        <v>5</v>
      </c>
      <c r="B135" s="16" t="s">
        <v>68</v>
      </c>
      <c r="C135" s="6"/>
      <c r="D135" s="6"/>
      <c r="E135" s="14">
        <v>550000</v>
      </c>
      <c r="F135" s="14"/>
      <c r="G135" s="22">
        <v>990000</v>
      </c>
      <c r="H135" s="22">
        <v>1500000</v>
      </c>
      <c r="I135" s="22"/>
      <c r="J135" s="14">
        <v>890000</v>
      </c>
      <c r="K135" s="14">
        <v>459643.68</v>
      </c>
      <c r="L135" s="22">
        <v>890000</v>
      </c>
      <c r="M135" s="45"/>
      <c r="N135" s="14">
        <f t="shared" si="1"/>
        <v>0</v>
      </c>
    </row>
    <row r="136" spans="1:14" ht="14.25">
      <c r="A136" s="15">
        <v>6</v>
      </c>
      <c r="B136" s="16" t="s">
        <v>69</v>
      </c>
      <c r="C136" s="6"/>
      <c r="D136" s="6"/>
      <c r="E136" s="14">
        <v>50000</v>
      </c>
      <c r="F136" s="14"/>
      <c r="G136" s="22">
        <v>50000</v>
      </c>
      <c r="H136" s="22">
        <v>50000</v>
      </c>
      <c r="I136" s="22"/>
      <c r="J136" s="14">
        <v>30000</v>
      </c>
      <c r="K136" s="14">
        <v>22500</v>
      </c>
      <c r="L136" s="22">
        <v>30000</v>
      </c>
      <c r="M136" s="45"/>
      <c r="N136" s="14">
        <f t="shared" si="1"/>
        <v>0</v>
      </c>
    </row>
    <row r="137" spans="1:14" ht="14.25">
      <c r="A137" s="15">
        <v>7</v>
      </c>
      <c r="B137" s="16" t="s">
        <v>70</v>
      </c>
      <c r="C137" s="6"/>
      <c r="D137" s="6"/>
      <c r="E137" s="14">
        <v>45703.54</v>
      </c>
      <c r="F137" s="14"/>
      <c r="G137" s="22">
        <v>220000</v>
      </c>
      <c r="H137" s="22">
        <v>300000</v>
      </c>
      <c r="I137" s="22"/>
      <c r="J137" s="14">
        <v>250000</v>
      </c>
      <c r="K137" s="14">
        <v>180453</v>
      </c>
      <c r="L137" s="22">
        <v>250000</v>
      </c>
      <c r="M137" s="45"/>
      <c r="N137" s="14">
        <f t="shared" si="1"/>
        <v>0</v>
      </c>
    </row>
    <row r="138" spans="1:14" ht="14.25">
      <c r="A138" s="15">
        <v>8</v>
      </c>
      <c r="B138" s="16" t="s">
        <v>71</v>
      </c>
      <c r="C138" s="6"/>
      <c r="D138" s="6"/>
      <c r="E138" s="14">
        <v>10227.15</v>
      </c>
      <c r="F138" s="14"/>
      <c r="G138" s="22">
        <v>12000</v>
      </c>
      <c r="H138" s="22">
        <v>15000</v>
      </c>
      <c r="I138" s="22"/>
      <c r="J138" s="14">
        <v>50000</v>
      </c>
      <c r="K138" s="14">
        <v>0</v>
      </c>
      <c r="L138" s="22">
        <v>50000</v>
      </c>
      <c r="M138" s="45"/>
      <c r="N138" s="14">
        <f t="shared" si="1"/>
        <v>0</v>
      </c>
    </row>
    <row r="139" spans="1:14" ht="14.25">
      <c r="A139" s="15">
        <v>9</v>
      </c>
      <c r="B139" s="16" t="s">
        <v>104</v>
      </c>
      <c r="C139" s="6"/>
      <c r="D139" s="6"/>
      <c r="E139" s="14"/>
      <c r="F139" s="14"/>
      <c r="G139" s="22">
        <v>430000</v>
      </c>
      <c r="H139" s="22">
        <v>540000</v>
      </c>
      <c r="I139" s="22"/>
      <c r="J139" s="14">
        <v>200000</v>
      </c>
      <c r="K139" s="14">
        <v>120489.1</v>
      </c>
      <c r="L139" s="22">
        <v>300000</v>
      </c>
      <c r="M139" s="45"/>
      <c r="N139" s="14">
        <f t="shared" si="1"/>
        <v>100000</v>
      </c>
    </row>
    <row r="140" spans="1:14" ht="14.25">
      <c r="A140" s="15">
        <v>10</v>
      </c>
      <c r="B140" s="16" t="s">
        <v>72</v>
      </c>
      <c r="C140" s="6"/>
      <c r="D140" s="6"/>
      <c r="E140" s="14">
        <v>120000</v>
      </c>
      <c r="F140" s="14"/>
      <c r="G140" s="22">
        <v>200000</v>
      </c>
      <c r="H140" s="22">
        <v>100000</v>
      </c>
      <c r="I140" s="22"/>
      <c r="J140" s="22">
        <v>50000</v>
      </c>
      <c r="K140" s="14">
        <v>15592.5</v>
      </c>
      <c r="L140" s="22">
        <v>50000</v>
      </c>
      <c r="M140" s="61"/>
      <c r="N140" s="22">
        <f t="shared" si="1"/>
        <v>0</v>
      </c>
    </row>
    <row r="141" spans="1:14" ht="14.25">
      <c r="A141" s="15">
        <v>11</v>
      </c>
      <c r="B141" s="16" t="s">
        <v>94</v>
      </c>
      <c r="C141" s="6"/>
      <c r="D141" s="6"/>
      <c r="E141" s="14">
        <v>17390.82</v>
      </c>
      <c r="F141" s="14"/>
      <c r="G141" s="22">
        <v>25200</v>
      </c>
      <c r="H141" s="22">
        <v>30000</v>
      </c>
      <c r="I141" s="22"/>
      <c r="J141" s="14">
        <v>30000</v>
      </c>
      <c r="K141" s="14">
        <v>25528</v>
      </c>
      <c r="L141" s="22">
        <v>30000</v>
      </c>
      <c r="M141" s="45"/>
      <c r="N141" s="14">
        <f t="shared" si="1"/>
        <v>0</v>
      </c>
    </row>
    <row r="142" spans="1:14" ht="14.25">
      <c r="A142" s="15">
        <v>12</v>
      </c>
      <c r="B142" s="16" t="s">
        <v>99</v>
      </c>
      <c r="C142" s="6"/>
      <c r="D142" s="6"/>
      <c r="E142" s="14">
        <v>1600000</v>
      </c>
      <c r="F142" s="14"/>
      <c r="G142" s="22">
        <v>5000000</v>
      </c>
      <c r="H142" s="22">
        <v>5000000</v>
      </c>
      <c r="I142" s="22"/>
      <c r="J142" s="14">
        <v>500000</v>
      </c>
      <c r="K142" s="14">
        <v>46852</v>
      </c>
      <c r="L142" s="22">
        <v>1500000</v>
      </c>
      <c r="M142" s="45"/>
      <c r="N142" s="14">
        <f t="shared" si="1"/>
        <v>1000000</v>
      </c>
    </row>
    <row r="143" spans="1:14" ht="14.25">
      <c r="A143" s="15">
        <v>13</v>
      </c>
      <c r="B143" s="16" t="s">
        <v>73</v>
      </c>
      <c r="C143" s="6"/>
      <c r="D143" s="6"/>
      <c r="E143" s="14">
        <v>100000</v>
      </c>
      <c r="F143" s="14"/>
      <c r="G143" s="22">
        <v>300000</v>
      </c>
      <c r="H143" s="22">
        <v>300000</v>
      </c>
      <c r="I143" s="22"/>
      <c r="J143" s="22">
        <v>300000</v>
      </c>
      <c r="K143" s="14">
        <v>78792.61</v>
      </c>
      <c r="L143" s="22">
        <v>300000</v>
      </c>
      <c r="M143" s="61"/>
      <c r="N143" s="22">
        <f aca="true" t="shared" si="2" ref="N143:N181">L143-J143</f>
        <v>0</v>
      </c>
    </row>
    <row r="144" spans="1:14" ht="15">
      <c r="A144" s="27" t="s">
        <v>31</v>
      </c>
      <c r="B144" s="27"/>
      <c r="C144" s="6"/>
      <c r="D144" s="6"/>
      <c r="E144" s="20">
        <f>SUM(E122:E143)</f>
        <v>11353321.51</v>
      </c>
      <c r="F144" s="20"/>
      <c r="G144" s="29">
        <f>SUM(G122:G143)</f>
        <v>20389200</v>
      </c>
      <c r="H144" s="29">
        <f>SUM(H122:H143)</f>
        <v>20745000</v>
      </c>
      <c r="I144" s="29"/>
      <c r="J144" s="20">
        <f>SUM(J122:J143)</f>
        <v>18304000</v>
      </c>
      <c r="K144" s="20">
        <f>SUM(K122:K143)</f>
        <v>8121440.3</v>
      </c>
      <c r="L144" s="29">
        <f>SUM(L122:L143)</f>
        <v>20755000</v>
      </c>
      <c r="M144" s="45"/>
      <c r="N144" s="20">
        <f t="shared" si="2"/>
        <v>2451000</v>
      </c>
    </row>
    <row r="145" spans="1:14" ht="15">
      <c r="A145" s="27"/>
      <c r="B145" s="27"/>
      <c r="C145" s="6"/>
      <c r="D145" s="6"/>
      <c r="E145" s="20"/>
      <c r="F145" s="20"/>
      <c r="G145" s="29"/>
      <c r="H145" s="29"/>
      <c r="I145" s="29"/>
      <c r="J145" s="20"/>
      <c r="K145" s="20"/>
      <c r="L145" s="20"/>
      <c r="M145" s="45"/>
      <c r="N145" s="14"/>
    </row>
    <row r="146" spans="1:14" ht="15">
      <c r="A146" s="12">
        <v>12</v>
      </c>
      <c r="B146" s="19" t="s">
        <v>74</v>
      </c>
      <c r="C146" s="6"/>
      <c r="D146" s="6"/>
      <c r="E146" s="20"/>
      <c r="F146" s="6"/>
      <c r="G146" s="20"/>
      <c r="H146" s="20"/>
      <c r="I146" s="20"/>
      <c r="J146" s="20"/>
      <c r="K146" s="14"/>
      <c r="L146" s="20"/>
      <c r="M146" s="45"/>
      <c r="N146" s="14"/>
    </row>
    <row r="147" spans="1:14" ht="14.25">
      <c r="A147" s="15">
        <v>1</v>
      </c>
      <c r="B147" s="16" t="s">
        <v>75</v>
      </c>
      <c r="C147" s="6"/>
      <c r="D147" s="6"/>
      <c r="E147" s="14">
        <v>800000</v>
      </c>
      <c r="F147" s="17"/>
      <c r="G147" s="14">
        <v>800000</v>
      </c>
      <c r="H147" s="14">
        <v>500000</v>
      </c>
      <c r="I147" s="14"/>
      <c r="J147" s="14">
        <v>250000</v>
      </c>
      <c r="K147" s="14">
        <v>124284.19</v>
      </c>
      <c r="L147" s="14">
        <v>200000</v>
      </c>
      <c r="M147" s="45"/>
      <c r="N147" s="14">
        <f t="shared" si="2"/>
        <v>-50000</v>
      </c>
    </row>
    <row r="148" spans="1:14" ht="15">
      <c r="A148" s="27" t="s">
        <v>31</v>
      </c>
      <c r="B148" s="27"/>
      <c r="C148" s="6"/>
      <c r="D148" s="6"/>
      <c r="E148" s="20">
        <v>800000</v>
      </c>
      <c r="F148" s="28"/>
      <c r="G148" s="20">
        <f>G147</f>
        <v>800000</v>
      </c>
      <c r="H148" s="20">
        <f>H147</f>
        <v>500000</v>
      </c>
      <c r="I148" s="20"/>
      <c r="J148" s="20">
        <f>J147</f>
        <v>250000</v>
      </c>
      <c r="K148" s="20">
        <f>K147</f>
        <v>124284.19</v>
      </c>
      <c r="L148" s="20">
        <f>L147</f>
        <v>200000</v>
      </c>
      <c r="M148" s="46"/>
      <c r="N148" s="20">
        <f t="shared" si="2"/>
        <v>-50000</v>
      </c>
    </row>
    <row r="149" spans="1:14" ht="15">
      <c r="A149" s="27"/>
      <c r="B149" s="27"/>
      <c r="C149" s="6"/>
      <c r="D149" s="6"/>
      <c r="E149" s="20"/>
      <c r="F149" s="28"/>
      <c r="G149" s="20"/>
      <c r="H149" s="20"/>
      <c r="I149" s="20"/>
      <c r="J149" s="20"/>
      <c r="K149" s="20"/>
      <c r="L149" s="20"/>
      <c r="M149" s="46"/>
      <c r="N149" s="14"/>
    </row>
    <row r="150" spans="1:14" ht="15">
      <c r="A150" s="44">
        <v>13</v>
      </c>
      <c r="B150" s="27" t="s">
        <v>122</v>
      </c>
      <c r="C150" s="6"/>
      <c r="D150" s="6"/>
      <c r="E150" s="20"/>
      <c r="F150" s="28"/>
      <c r="G150" s="20"/>
      <c r="H150" s="20"/>
      <c r="I150" s="20"/>
      <c r="J150" s="20"/>
      <c r="K150" s="14"/>
      <c r="L150" s="20"/>
      <c r="M150" s="45"/>
      <c r="N150" s="14"/>
    </row>
    <row r="151" spans="1:14" ht="14.25">
      <c r="A151" s="15">
        <v>1</v>
      </c>
      <c r="B151" s="16" t="s">
        <v>76</v>
      </c>
      <c r="C151" s="6"/>
      <c r="D151" s="6"/>
      <c r="E151" s="14">
        <v>500000</v>
      </c>
      <c r="F151" s="17"/>
      <c r="G151" s="14">
        <v>200000</v>
      </c>
      <c r="H151" s="14">
        <v>200000</v>
      </c>
      <c r="I151" s="14"/>
      <c r="J151" s="14">
        <v>50000</v>
      </c>
      <c r="K151" s="14">
        <v>2551.97</v>
      </c>
      <c r="L151" s="14">
        <v>5000</v>
      </c>
      <c r="M151" s="45"/>
      <c r="N151" s="14">
        <f t="shared" si="2"/>
        <v>-45000</v>
      </c>
    </row>
    <row r="152" spans="1:14" ht="15">
      <c r="A152" s="27" t="s">
        <v>31</v>
      </c>
      <c r="B152" s="27"/>
      <c r="C152" s="6"/>
      <c r="D152" s="6"/>
      <c r="E152" s="20">
        <v>500000</v>
      </c>
      <c r="F152" s="28"/>
      <c r="G152" s="20">
        <v>200000</v>
      </c>
      <c r="H152" s="20">
        <v>200000</v>
      </c>
      <c r="I152" s="20"/>
      <c r="J152" s="20">
        <f>J151</f>
        <v>50000</v>
      </c>
      <c r="K152" s="20">
        <f>K151</f>
        <v>2551.97</v>
      </c>
      <c r="L152" s="20">
        <f>L151</f>
        <v>5000</v>
      </c>
      <c r="M152" s="45"/>
      <c r="N152" s="20">
        <f t="shared" si="2"/>
        <v>-45000</v>
      </c>
    </row>
    <row r="153" spans="1:14" ht="15">
      <c r="A153" s="27"/>
      <c r="B153" s="27"/>
      <c r="C153" s="6"/>
      <c r="D153" s="6"/>
      <c r="E153" s="20"/>
      <c r="F153" s="28"/>
      <c r="G153" s="20"/>
      <c r="H153" s="20"/>
      <c r="I153" s="20"/>
      <c r="J153" s="20"/>
      <c r="K153" s="20"/>
      <c r="L153" s="20"/>
      <c r="M153" s="45"/>
      <c r="N153" s="14"/>
    </row>
    <row r="154" spans="1:14" ht="15">
      <c r="A154" s="44">
        <v>14</v>
      </c>
      <c r="B154" s="27" t="s">
        <v>136</v>
      </c>
      <c r="C154" s="6"/>
      <c r="D154" s="6"/>
      <c r="E154" s="20"/>
      <c r="F154" s="28"/>
      <c r="G154" s="20"/>
      <c r="H154" s="20"/>
      <c r="I154" s="20"/>
      <c r="J154" s="20"/>
      <c r="K154" s="14"/>
      <c r="L154" s="20"/>
      <c r="M154" s="45"/>
      <c r="N154" s="14"/>
    </row>
    <row r="155" spans="1:14" ht="14.25">
      <c r="A155" s="34" t="s">
        <v>0</v>
      </c>
      <c r="B155" s="35" t="s">
        <v>77</v>
      </c>
      <c r="C155" s="6"/>
      <c r="D155" s="6"/>
      <c r="E155" s="14">
        <v>2000000</v>
      </c>
      <c r="F155" s="17"/>
      <c r="G155" s="14">
        <v>4500000</v>
      </c>
      <c r="H155" s="22">
        <v>6200000</v>
      </c>
      <c r="I155" s="22"/>
      <c r="J155" s="14">
        <v>5000000</v>
      </c>
      <c r="K155" s="14">
        <v>0</v>
      </c>
      <c r="L155" s="14">
        <v>5000000</v>
      </c>
      <c r="M155" s="45"/>
      <c r="N155" s="14">
        <f t="shared" si="2"/>
        <v>0</v>
      </c>
    </row>
    <row r="156" spans="1:14" ht="14.25">
      <c r="A156" s="34" t="s">
        <v>1</v>
      </c>
      <c r="B156" s="35" t="s">
        <v>95</v>
      </c>
      <c r="C156" s="6"/>
      <c r="D156" s="6"/>
      <c r="E156" s="14">
        <v>1000000</v>
      </c>
      <c r="F156" s="17"/>
      <c r="G156" s="14">
        <v>1200000</v>
      </c>
      <c r="H156" s="14">
        <v>1200000</v>
      </c>
      <c r="I156" s="14"/>
      <c r="J156" s="14">
        <v>1200000</v>
      </c>
      <c r="K156" s="14">
        <v>693111.57</v>
      </c>
      <c r="L156" s="14">
        <v>1200000</v>
      </c>
      <c r="M156" s="45"/>
      <c r="N156" s="14">
        <f t="shared" si="2"/>
        <v>0</v>
      </c>
    </row>
    <row r="157" spans="1:14" ht="15">
      <c r="A157" s="27" t="s">
        <v>31</v>
      </c>
      <c r="B157" s="27"/>
      <c r="C157" s="6"/>
      <c r="D157" s="6"/>
      <c r="E157" s="20">
        <f>SUM(E155:E156)</f>
        <v>3000000</v>
      </c>
      <c r="F157" s="20"/>
      <c r="G157" s="20">
        <f>SUM(G155:G156)</f>
        <v>5700000</v>
      </c>
      <c r="H157" s="20">
        <f>H155+H156</f>
        <v>7400000</v>
      </c>
      <c r="I157" s="20"/>
      <c r="J157" s="20">
        <f>SUM(J155:J156)</f>
        <v>6200000</v>
      </c>
      <c r="K157" s="20">
        <f>SUM(K155:K156)</f>
        <v>693111.57</v>
      </c>
      <c r="L157" s="20">
        <f>SUM(L155:L156)</f>
        <v>6200000</v>
      </c>
      <c r="M157" s="46"/>
      <c r="N157" s="20">
        <f t="shared" si="2"/>
        <v>0</v>
      </c>
    </row>
    <row r="158" spans="1:14" ht="15">
      <c r="A158" s="51"/>
      <c r="B158" s="51"/>
      <c r="C158" s="36"/>
      <c r="D158" s="36"/>
      <c r="E158" s="37"/>
      <c r="F158" s="37"/>
      <c r="G158" s="20"/>
      <c r="H158" s="20"/>
      <c r="I158" s="20"/>
      <c r="J158" s="20"/>
      <c r="K158" s="20"/>
      <c r="L158" s="20"/>
      <c r="M158" s="46"/>
      <c r="N158" s="14"/>
    </row>
    <row r="159" spans="1:14" ht="15">
      <c r="A159" s="89" t="s">
        <v>149</v>
      </c>
      <c r="B159" s="89"/>
      <c r="C159" s="36"/>
      <c r="D159" s="36"/>
      <c r="E159" s="37" t="e">
        <f>E61+E68+E74+E80+E94+E100+#REF!+#REF!+E144+E148+E152+E157</f>
        <v>#REF!</v>
      </c>
      <c r="F159" s="37"/>
      <c r="G159" s="20">
        <f>G61+G68+G74+G80+G94+G100+G103+G112+G115+G118+G144+G148+G152+G157</f>
        <v>256366400</v>
      </c>
      <c r="H159" s="20">
        <f>H61+H68+H74+H80+H94+H100+H103+H112+H115+H118+H144+H148+H152+H157</f>
        <v>245991200</v>
      </c>
      <c r="I159" s="20"/>
      <c r="J159" s="20">
        <f>J61+J68+J74+J80+J94+J100+J103+J112+J115+J118+J144+J148+J152+J157</f>
        <v>265048000</v>
      </c>
      <c r="K159" s="20">
        <f>K61+K68+K74+K80+K94+K100+K103+K112+K115+K118+K144+K148+K152+K157</f>
        <v>151078364.61</v>
      </c>
      <c r="L159" s="20">
        <f>L61+L68+L74+L80+L94+L100+L103+L112+L115+L118+L144+L148+L152+L157</f>
        <v>252836000</v>
      </c>
      <c r="M159" s="45"/>
      <c r="N159" s="20">
        <f t="shared" si="2"/>
        <v>-12212000</v>
      </c>
    </row>
    <row r="160" spans="1:14" ht="18.75">
      <c r="A160" s="90" t="s">
        <v>128</v>
      </c>
      <c r="B160" s="90"/>
      <c r="C160" s="90"/>
      <c r="D160" s="90"/>
      <c r="E160" s="90"/>
      <c r="F160" s="90"/>
      <c r="G160" s="38"/>
      <c r="H160" s="20"/>
      <c r="I160" s="20"/>
      <c r="J160" s="14"/>
      <c r="K160" s="14"/>
      <c r="L160" s="14"/>
      <c r="M160" s="45"/>
      <c r="N160" s="14"/>
    </row>
    <row r="161" spans="1:14" ht="15">
      <c r="A161" s="39"/>
      <c r="B161" s="40" t="s">
        <v>78</v>
      </c>
      <c r="C161" s="5"/>
      <c r="D161" s="5"/>
      <c r="E161" s="41"/>
      <c r="F161" s="41"/>
      <c r="G161" s="20"/>
      <c r="H161" s="20"/>
      <c r="I161" s="20"/>
      <c r="J161" s="14"/>
      <c r="K161" s="14"/>
      <c r="L161" s="14"/>
      <c r="M161" s="45"/>
      <c r="N161" s="14"/>
    </row>
    <row r="162" spans="1:14" ht="14.25">
      <c r="A162" s="15">
        <v>1</v>
      </c>
      <c r="B162" s="16" t="s">
        <v>79</v>
      </c>
      <c r="C162" s="6"/>
      <c r="D162" s="6"/>
      <c r="E162" s="14">
        <v>3400000</v>
      </c>
      <c r="F162" s="14"/>
      <c r="G162" s="14">
        <f>G13</f>
        <v>3000000</v>
      </c>
      <c r="H162" s="14">
        <f>H13</f>
        <v>3100000</v>
      </c>
      <c r="I162" s="14"/>
      <c r="J162" s="14">
        <f>J13</f>
        <v>3600000</v>
      </c>
      <c r="K162" s="14">
        <f>K13</f>
        <v>2102195.0300000003</v>
      </c>
      <c r="L162" s="14">
        <f>L13</f>
        <v>3800000</v>
      </c>
      <c r="M162" s="45"/>
      <c r="N162" s="14">
        <f t="shared" si="2"/>
        <v>200000</v>
      </c>
    </row>
    <row r="163" spans="1:14" ht="28.5">
      <c r="A163" s="15">
        <v>2</v>
      </c>
      <c r="B163" s="77" t="s">
        <v>152</v>
      </c>
      <c r="C163" s="6"/>
      <c r="D163" s="6"/>
      <c r="E163" s="14"/>
      <c r="F163" s="14"/>
      <c r="G163" s="14"/>
      <c r="H163" s="14"/>
      <c r="I163" s="14"/>
      <c r="J163" s="14">
        <f>J16</f>
        <v>0</v>
      </c>
      <c r="K163" s="14">
        <f>K16</f>
        <v>0</v>
      </c>
      <c r="L163" s="14">
        <f>L16</f>
        <v>2500000</v>
      </c>
      <c r="M163" s="14">
        <f>M16</f>
        <v>0</v>
      </c>
      <c r="N163" s="14">
        <f>N16</f>
        <v>2500000</v>
      </c>
    </row>
    <row r="164" spans="1:14" ht="14.25">
      <c r="A164" s="15">
        <v>3</v>
      </c>
      <c r="B164" s="16" t="s">
        <v>80</v>
      </c>
      <c r="C164" s="6"/>
      <c r="D164" s="6"/>
      <c r="E164" s="14">
        <v>163529323.2</v>
      </c>
      <c r="F164" s="14"/>
      <c r="G164" s="14">
        <f>G43</f>
        <v>236265000</v>
      </c>
      <c r="H164" s="14">
        <f>H43</f>
        <v>226850000</v>
      </c>
      <c r="I164" s="14"/>
      <c r="J164" s="14">
        <f>J43</f>
        <v>248730000</v>
      </c>
      <c r="K164" s="14">
        <f>K43</f>
        <v>150480158.34</v>
      </c>
      <c r="L164" s="14">
        <f>L43</f>
        <v>236620000</v>
      </c>
      <c r="M164" s="45"/>
      <c r="N164" s="14">
        <f t="shared" si="2"/>
        <v>-12110000</v>
      </c>
    </row>
    <row r="165" spans="1:14" ht="14.25">
      <c r="A165" s="15">
        <v>4</v>
      </c>
      <c r="B165" s="16" t="s">
        <v>100</v>
      </c>
      <c r="C165" s="6"/>
      <c r="D165" s="6"/>
      <c r="E165" s="14">
        <v>5800000</v>
      </c>
      <c r="F165" s="14"/>
      <c r="G165" s="14">
        <f>G49</f>
        <v>13700000</v>
      </c>
      <c r="H165" s="14">
        <f>H49</f>
        <v>13200000</v>
      </c>
      <c r="I165" s="14"/>
      <c r="J165" s="14">
        <f>J49</f>
        <v>9138000</v>
      </c>
      <c r="K165" s="14">
        <f>K49</f>
        <v>4344719.58</v>
      </c>
      <c r="L165" s="14">
        <f>L49</f>
        <v>6800000</v>
      </c>
      <c r="M165" s="45"/>
      <c r="N165" s="14">
        <f t="shared" si="2"/>
        <v>-2338000</v>
      </c>
    </row>
    <row r="166" spans="1:14" ht="14.25">
      <c r="A166" s="15">
        <v>5</v>
      </c>
      <c r="B166" s="16" t="s">
        <v>81</v>
      </c>
      <c r="C166" s="6"/>
      <c r="D166" s="6"/>
      <c r="E166" s="14">
        <v>4500000</v>
      </c>
      <c r="F166" s="14"/>
      <c r="G166" s="14">
        <f>G55</f>
        <v>3500000</v>
      </c>
      <c r="H166" s="14">
        <f>H55</f>
        <v>3000000</v>
      </c>
      <c r="I166" s="14"/>
      <c r="J166" s="14">
        <f>J53</f>
        <v>5500000</v>
      </c>
      <c r="K166" s="14">
        <f>K53</f>
        <v>1002798.03</v>
      </c>
      <c r="L166" s="14">
        <f>L53</f>
        <v>5500000</v>
      </c>
      <c r="M166" s="45"/>
      <c r="N166" s="14">
        <f t="shared" si="2"/>
        <v>0</v>
      </c>
    </row>
    <row r="167" spans="1:14" ht="15">
      <c r="A167" s="15">
        <v>6</v>
      </c>
      <c r="B167" s="19" t="s">
        <v>138</v>
      </c>
      <c r="C167" s="6"/>
      <c r="D167" s="6"/>
      <c r="E167" s="20">
        <f>SUM(E162:E166)</f>
        <v>177229323.2</v>
      </c>
      <c r="F167" s="20"/>
      <c r="G167" s="20">
        <f>SUM(G162:G166)</f>
        <v>256465000</v>
      </c>
      <c r="H167" s="20">
        <f>SUM(H162:H166)</f>
        <v>246150000</v>
      </c>
      <c r="I167" s="20"/>
      <c r="J167" s="20">
        <f>SUM(J162:J166)</f>
        <v>266968000</v>
      </c>
      <c r="K167" s="20">
        <f>SUM(K162:K166)</f>
        <v>157929870.98000002</v>
      </c>
      <c r="L167" s="20">
        <f>SUM(L162:L166)</f>
        <v>255220000</v>
      </c>
      <c r="M167" s="46">
        <f>SUM(M162:M166)</f>
        <v>0</v>
      </c>
      <c r="N167" s="20">
        <f t="shared" si="2"/>
        <v>-11748000</v>
      </c>
    </row>
    <row r="168" spans="1:14" ht="14.25">
      <c r="A168" s="15">
        <v>7</v>
      </c>
      <c r="B168" s="16" t="s">
        <v>28</v>
      </c>
      <c r="C168" s="6"/>
      <c r="D168" s="6"/>
      <c r="E168" s="14">
        <v>2400000</v>
      </c>
      <c r="F168" s="14"/>
      <c r="G168" s="14">
        <f>G61</f>
        <v>2200000</v>
      </c>
      <c r="H168" s="14">
        <f>H61</f>
        <v>2400000</v>
      </c>
      <c r="I168" s="14"/>
      <c r="J168" s="14">
        <f>J61</f>
        <v>1900000</v>
      </c>
      <c r="K168" s="14">
        <f>K60</f>
        <v>1610624.98</v>
      </c>
      <c r="L168" s="14">
        <f>L61</f>
        <v>1900000</v>
      </c>
      <c r="M168" s="45"/>
      <c r="N168" s="14">
        <f t="shared" si="2"/>
        <v>0</v>
      </c>
    </row>
    <row r="169" spans="1:14" ht="14.25">
      <c r="A169" s="15">
        <v>8</v>
      </c>
      <c r="B169" s="16" t="s">
        <v>82</v>
      </c>
      <c r="C169" s="6"/>
      <c r="D169" s="6"/>
      <c r="E169" s="14">
        <v>12220000</v>
      </c>
      <c r="F169" s="14"/>
      <c r="G169" s="14">
        <f>G68</f>
        <v>25751000</v>
      </c>
      <c r="H169" s="14">
        <f>H68</f>
        <v>22180000</v>
      </c>
      <c r="I169" s="14"/>
      <c r="J169" s="14">
        <f>J68</f>
        <v>39494000</v>
      </c>
      <c r="K169" s="14">
        <f>K68</f>
        <v>13397476.210000003</v>
      </c>
      <c r="L169" s="14">
        <f>L68</f>
        <v>24956000</v>
      </c>
      <c r="M169" s="45"/>
      <c r="N169" s="14">
        <f t="shared" si="2"/>
        <v>-14538000</v>
      </c>
    </row>
    <row r="170" spans="1:14" ht="14.25">
      <c r="A170" s="15">
        <v>9</v>
      </c>
      <c r="B170" s="16" t="s">
        <v>83</v>
      </c>
      <c r="C170" s="6"/>
      <c r="D170" s="6"/>
      <c r="E170" s="14">
        <v>20260000</v>
      </c>
      <c r="F170" s="14"/>
      <c r="G170" s="14">
        <f>G74</f>
        <v>34300000</v>
      </c>
      <c r="H170" s="14">
        <f>H74</f>
        <v>29300000</v>
      </c>
      <c r="I170" s="14"/>
      <c r="J170" s="14">
        <f>J74</f>
        <v>23400000</v>
      </c>
      <c r="K170" s="14">
        <f>K74</f>
        <v>17746761.549999997</v>
      </c>
      <c r="L170" s="14">
        <f>L74</f>
        <v>24800000</v>
      </c>
      <c r="M170" s="45"/>
      <c r="N170" s="14">
        <f t="shared" si="2"/>
        <v>1400000</v>
      </c>
    </row>
    <row r="171" spans="1:14" ht="14.25">
      <c r="A171" s="15">
        <v>10</v>
      </c>
      <c r="B171" s="16" t="s">
        <v>41</v>
      </c>
      <c r="C171" s="6"/>
      <c r="D171" s="6"/>
      <c r="E171" s="14">
        <v>92809306</v>
      </c>
      <c r="F171" s="14"/>
      <c r="G171" s="14">
        <f>G80</f>
        <v>121496200</v>
      </c>
      <c r="H171" s="14">
        <f>H80</f>
        <v>119091200</v>
      </c>
      <c r="I171" s="14"/>
      <c r="J171" s="14">
        <f>J80</f>
        <v>123790000</v>
      </c>
      <c r="K171" s="14">
        <f>K80</f>
        <v>79398780.75</v>
      </c>
      <c r="L171" s="14">
        <f>L80</f>
        <v>123790000</v>
      </c>
      <c r="M171" s="45"/>
      <c r="N171" s="14">
        <f t="shared" si="2"/>
        <v>0</v>
      </c>
    </row>
    <row r="172" spans="1:14" ht="14.25">
      <c r="A172" s="15">
        <v>11</v>
      </c>
      <c r="B172" s="16" t="s">
        <v>84</v>
      </c>
      <c r="C172" s="6"/>
      <c r="D172" s="6"/>
      <c r="E172" s="14">
        <v>10651748</v>
      </c>
      <c r="F172" s="14"/>
      <c r="G172" s="14">
        <f>G94+G100+G103</f>
        <v>18318000</v>
      </c>
      <c r="H172" s="14">
        <f>H94+H100+H103</f>
        <v>19155000</v>
      </c>
      <c r="I172" s="14"/>
      <c r="J172" s="14">
        <f>J94+J100+J103</f>
        <v>24012000</v>
      </c>
      <c r="K172" s="14">
        <f>K94+K100+K103</f>
        <v>10989706.32</v>
      </c>
      <c r="L172" s="14">
        <f>L94+L100+L103</f>
        <v>21124000</v>
      </c>
      <c r="M172" s="45"/>
      <c r="N172" s="14">
        <f t="shared" si="2"/>
        <v>-2888000</v>
      </c>
    </row>
    <row r="173" spans="1:14" ht="14.25">
      <c r="A173" s="15">
        <v>12</v>
      </c>
      <c r="B173" s="16" t="s">
        <v>85</v>
      </c>
      <c r="C173" s="6"/>
      <c r="D173" s="6"/>
      <c r="E173" s="14">
        <v>8085000</v>
      </c>
      <c r="F173" s="14"/>
      <c r="G173" s="14">
        <f>G112</f>
        <v>11042000</v>
      </c>
      <c r="H173" s="14">
        <f>H112</f>
        <v>8850000</v>
      </c>
      <c r="I173" s="14"/>
      <c r="J173" s="14">
        <f>J112</f>
        <v>9468000</v>
      </c>
      <c r="K173" s="14">
        <f>K112</f>
        <v>5465296.3</v>
      </c>
      <c r="L173" s="14">
        <f>L112</f>
        <v>9976000</v>
      </c>
      <c r="M173" s="45"/>
      <c r="N173" s="14">
        <f t="shared" si="2"/>
        <v>508000</v>
      </c>
    </row>
    <row r="174" spans="1:14" ht="14.25">
      <c r="A174" s="15">
        <v>13</v>
      </c>
      <c r="B174" s="16" t="s">
        <v>111</v>
      </c>
      <c r="C174" s="6"/>
      <c r="D174" s="6"/>
      <c r="E174" s="14"/>
      <c r="F174" s="14"/>
      <c r="G174" s="14">
        <f>G115</f>
        <v>70000</v>
      </c>
      <c r="H174" s="14">
        <f>H115</f>
        <v>70000</v>
      </c>
      <c r="I174" s="14"/>
      <c r="J174" s="14">
        <f>J115</f>
        <v>180000</v>
      </c>
      <c r="K174" s="14">
        <f>K115</f>
        <v>39138.3</v>
      </c>
      <c r="L174" s="14">
        <f>L115</f>
        <v>1130000</v>
      </c>
      <c r="M174" s="45"/>
      <c r="N174" s="14">
        <f t="shared" si="2"/>
        <v>950000</v>
      </c>
    </row>
    <row r="175" spans="1:14" ht="14.25">
      <c r="A175" s="15">
        <v>14</v>
      </c>
      <c r="B175" s="16" t="s">
        <v>86</v>
      </c>
      <c r="C175" s="6"/>
      <c r="D175" s="6"/>
      <c r="E175" s="14">
        <v>13300000</v>
      </c>
      <c r="F175" s="14"/>
      <c r="G175" s="14">
        <f>G118</f>
        <v>16100000</v>
      </c>
      <c r="H175" s="14">
        <f>H118</f>
        <v>16100000</v>
      </c>
      <c r="I175" s="14"/>
      <c r="J175" s="14">
        <f>J118</f>
        <v>18000000</v>
      </c>
      <c r="K175" s="14">
        <f>K118</f>
        <v>13489192.17</v>
      </c>
      <c r="L175" s="14">
        <f>L118</f>
        <v>18000000</v>
      </c>
      <c r="M175" s="45"/>
      <c r="N175" s="14">
        <f t="shared" si="2"/>
        <v>0</v>
      </c>
    </row>
    <row r="176" spans="1:14" ht="14.25">
      <c r="A176" s="15">
        <v>15</v>
      </c>
      <c r="B176" s="16" t="s">
        <v>58</v>
      </c>
      <c r="C176" s="6"/>
      <c r="D176" s="6"/>
      <c r="E176" s="14">
        <v>13098201.51</v>
      </c>
      <c r="F176" s="14"/>
      <c r="G176" s="14">
        <f>G144</f>
        <v>20389200</v>
      </c>
      <c r="H176" s="14">
        <f>H144</f>
        <v>20745000</v>
      </c>
      <c r="I176" s="14"/>
      <c r="J176" s="14">
        <f>J144</f>
        <v>18304000</v>
      </c>
      <c r="K176" s="14">
        <f>K144</f>
        <v>8121440.3</v>
      </c>
      <c r="L176" s="14">
        <f>L144</f>
        <v>20755000</v>
      </c>
      <c r="M176" s="45"/>
      <c r="N176" s="14">
        <f t="shared" si="2"/>
        <v>2451000</v>
      </c>
    </row>
    <row r="177" spans="1:14" ht="14.25">
      <c r="A177" s="15">
        <v>16</v>
      </c>
      <c r="B177" s="16" t="s">
        <v>75</v>
      </c>
      <c r="C177" s="6"/>
      <c r="D177" s="6"/>
      <c r="E177" s="14">
        <v>800000</v>
      </c>
      <c r="F177" s="14"/>
      <c r="G177" s="14">
        <f>G148</f>
        <v>800000</v>
      </c>
      <c r="H177" s="14">
        <f>H148</f>
        <v>500000</v>
      </c>
      <c r="I177" s="14"/>
      <c r="J177" s="14">
        <f>J148</f>
        <v>250000</v>
      </c>
      <c r="K177" s="14">
        <f>K148</f>
        <v>124284.19</v>
      </c>
      <c r="L177" s="14">
        <f>L148</f>
        <v>200000</v>
      </c>
      <c r="M177" s="45"/>
      <c r="N177" s="14">
        <f t="shared" si="2"/>
        <v>-50000</v>
      </c>
    </row>
    <row r="178" spans="1:14" ht="14.25">
      <c r="A178" s="15">
        <v>17</v>
      </c>
      <c r="B178" s="16" t="s">
        <v>76</v>
      </c>
      <c r="C178" s="6"/>
      <c r="D178" s="6"/>
      <c r="E178" s="14">
        <v>500000</v>
      </c>
      <c r="F178" s="14"/>
      <c r="G178" s="14">
        <f>G152</f>
        <v>200000</v>
      </c>
      <c r="H178" s="14">
        <f>H152</f>
        <v>200000</v>
      </c>
      <c r="I178" s="14"/>
      <c r="J178" s="14">
        <f>J152</f>
        <v>50000</v>
      </c>
      <c r="K178" s="14">
        <f>K152</f>
        <v>2551.97</v>
      </c>
      <c r="L178" s="14">
        <f>L152</f>
        <v>5000</v>
      </c>
      <c r="M178" s="45"/>
      <c r="N178" s="14">
        <f t="shared" si="2"/>
        <v>-45000</v>
      </c>
    </row>
    <row r="179" spans="1:14" ht="14.25">
      <c r="A179" s="15">
        <v>18</v>
      </c>
      <c r="B179" s="35" t="s">
        <v>88</v>
      </c>
      <c r="C179" s="6"/>
      <c r="D179" s="6"/>
      <c r="E179" s="14">
        <v>2000000</v>
      </c>
      <c r="F179" s="14"/>
      <c r="G179" s="14">
        <f>G155</f>
        <v>4500000</v>
      </c>
      <c r="H179" s="14">
        <f>H155</f>
        <v>6200000</v>
      </c>
      <c r="I179" s="14"/>
      <c r="J179" s="14">
        <f aca="true" t="shared" si="3" ref="J179:L180">J155</f>
        <v>5000000</v>
      </c>
      <c r="K179" s="14">
        <f t="shared" si="3"/>
        <v>0</v>
      </c>
      <c r="L179" s="14">
        <f t="shared" si="3"/>
        <v>5000000</v>
      </c>
      <c r="M179" s="45"/>
      <c r="N179" s="14">
        <f t="shared" si="2"/>
        <v>0</v>
      </c>
    </row>
    <row r="180" spans="1:14" ht="14.25">
      <c r="A180" s="15">
        <v>19</v>
      </c>
      <c r="B180" s="35" t="s">
        <v>87</v>
      </c>
      <c r="C180" s="6"/>
      <c r="D180" s="6"/>
      <c r="E180" s="14">
        <v>1000000</v>
      </c>
      <c r="F180" s="14"/>
      <c r="G180" s="14">
        <f>G156</f>
        <v>1200000</v>
      </c>
      <c r="H180" s="14">
        <f>H156</f>
        <v>1200000</v>
      </c>
      <c r="I180" s="14"/>
      <c r="J180" s="14">
        <f t="shared" si="3"/>
        <v>1200000</v>
      </c>
      <c r="K180" s="14">
        <f t="shared" si="3"/>
        <v>693111.57</v>
      </c>
      <c r="L180" s="14">
        <f t="shared" si="3"/>
        <v>1200000</v>
      </c>
      <c r="M180" s="45"/>
      <c r="N180" s="14">
        <f t="shared" si="2"/>
        <v>0</v>
      </c>
    </row>
    <row r="181" spans="1:14" ht="15">
      <c r="A181" s="12">
        <v>2</v>
      </c>
      <c r="B181" s="19" t="s">
        <v>139</v>
      </c>
      <c r="C181" s="6"/>
      <c r="D181" s="6"/>
      <c r="E181" s="20">
        <f>SUM(E168:E180)</f>
        <v>177124255.51</v>
      </c>
      <c r="F181" s="20"/>
      <c r="G181" s="20">
        <f>SUM(G168:G180)</f>
        <v>256366400</v>
      </c>
      <c r="H181" s="20">
        <f>SUM(H168:H180)</f>
        <v>245991200</v>
      </c>
      <c r="I181" s="20"/>
      <c r="J181" s="20">
        <f>SUM(J168:J180)</f>
        <v>265048000</v>
      </c>
      <c r="K181" s="20">
        <f>SUM(K168:K180)</f>
        <v>151078364.60999998</v>
      </c>
      <c r="L181" s="20">
        <f>SUM(L168:L180)</f>
        <v>252836000</v>
      </c>
      <c r="M181" s="45"/>
      <c r="N181" s="20">
        <f t="shared" si="2"/>
        <v>-12212000</v>
      </c>
    </row>
    <row r="182" spans="1:14" ht="15">
      <c r="A182" s="91" t="s">
        <v>148</v>
      </c>
      <c r="B182" s="91"/>
      <c r="C182" s="6"/>
      <c r="D182" s="6"/>
      <c r="E182" s="20">
        <f>E167-E181</f>
        <v>105067.68999999762</v>
      </c>
      <c r="F182" s="20"/>
      <c r="G182" s="20">
        <f>G167-G181</f>
        <v>98600</v>
      </c>
      <c r="H182" s="20">
        <f>H167-H181</f>
        <v>158800</v>
      </c>
      <c r="I182" s="20"/>
      <c r="J182" s="20">
        <f>J167-J181</f>
        <v>1920000</v>
      </c>
      <c r="K182" s="20">
        <f>K167-K181</f>
        <v>6851506.370000035</v>
      </c>
      <c r="L182" s="20">
        <f>L167-L181</f>
        <v>2384000</v>
      </c>
      <c r="M182" s="45"/>
      <c r="N182" s="14"/>
    </row>
    <row r="183" spans="1:13" ht="15">
      <c r="A183" s="55"/>
      <c r="B183" s="55"/>
      <c r="C183" s="56"/>
      <c r="D183" s="56"/>
      <c r="E183" s="57"/>
      <c r="F183" s="57"/>
      <c r="G183" s="57"/>
      <c r="H183" s="57"/>
      <c r="I183" s="57"/>
      <c r="J183" s="57"/>
      <c r="K183" s="57"/>
      <c r="L183" s="57"/>
      <c r="M183" s="47"/>
    </row>
    <row r="184" spans="1:12" ht="14.25">
      <c r="A184" s="83" t="s">
        <v>140</v>
      </c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4"/>
    </row>
    <row r="185" spans="1:12" ht="14.25">
      <c r="A185" s="83" t="s">
        <v>153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4"/>
    </row>
  </sheetData>
  <sheetProtection/>
  <mergeCells count="20">
    <mergeCell ref="A1:B1"/>
    <mergeCell ref="A2:B2"/>
    <mergeCell ref="A3:B3"/>
    <mergeCell ref="A5:N5"/>
    <mergeCell ref="A6:B8"/>
    <mergeCell ref="H6:H8"/>
    <mergeCell ref="J6:J8"/>
    <mergeCell ref="K6:K8"/>
    <mergeCell ref="L6:L8"/>
    <mergeCell ref="M6:M8"/>
    <mergeCell ref="A184:K184"/>
    <mergeCell ref="A185:K185"/>
    <mergeCell ref="N6:N8"/>
    <mergeCell ref="A19:B19"/>
    <mergeCell ref="A55:B55"/>
    <mergeCell ref="A159:B159"/>
    <mergeCell ref="A160:F160"/>
    <mergeCell ref="A182:B182"/>
    <mergeCell ref="A13:B13"/>
    <mergeCell ref="A16:B16"/>
  </mergeCells>
  <printOptions/>
  <pageMargins left="0.7" right="0.7" top="0.75" bottom="0.75" header="0.3" footer="0.3"/>
  <pageSetup fitToHeight="0" fitToWidth="1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85"/>
  <sheetViews>
    <sheetView zoomScalePageLayoutView="0" workbookViewId="0" topLeftCell="A76">
      <selection activeCell="B37" sqref="B37"/>
    </sheetView>
  </sheetViews>
  <sheetFormatPr defaultColWidth="9.140625" defaultRowHeight="12.75"/>
  <cols>
    <col min="1" max="1" width="4.8515625" style="0" customWidth="1"/>
    <col min="2" max="2" width="45.28125" style="0" customWidth="1"/>
    <col min="3" max="4" width="9.140625" style="0" hidden="1" customWidth="1"/>
    <col min="5" max="5" width="0.13671875" style="0" hidden="1" customWidth="1"/>
    <col min="6" max="6" width="9.140625" style="0" hidden="1" customWidth="1"/>
    <col min="7" max="7" width="0.13671875" style="0" hidden="1" customWidth="1"/>
    <col min="8" max="9" width="0.2890625" style="0" hidden="1" customWidth="1"/>
    <col min="10" max="10" width="18.28125" style="0" customWidth="1"/>
    <col min="11" max="11" width="15.00390625" style="0" customWidth="1"/>
    <col min="12" max="12" width="0.13671875" style="0" hidden="1" customWidth="1"/>
    <col min="13" max="13" width="1.1484375" style="0" hidden="1" customWidth="1"/>
    <col min="14" max="14" width="16.7109375" style="0" customWidth="1"/>
    <col min="15" max="15" width="15.8515625" style="0" customWidth="1"/>
    <col min="16" max="16" width="12.7109375" style="0" bestFit="1" customWidth="1"/>
    <col min="17" max="17" width="15.421875" style="0" customWidth="1"/>
    <col min="18" max="18" width="12.57421875" style="0" customWidth="1"/>
    <col min="19" max="19" width="10.140625" style="0" bestFit="1" customWidth="1"/>
    <col min="20" max="20" width="13.8515625" style="0" bestFit="1" customWidth="1"/>
  </cols>
  <sheetData>
    <row r="1" spans="1:12" ht="14.25">
      <c r="A1" s="94" t="s">
        <v>3</v>
      </c>
      <c r="B1" s="9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.25">
      <c r="A2" s="94" t="s">
        <v>159</v>
      </c>
      <c r="B2" s="9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>
      <c r="A3" s="94"/>
      <c r="B3" s="9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5" ht="15.75" thickBot="1">
      <c r="A5" s="104" t="s">
        <v>157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6"/>
    </row>
    <row r="6" spans="1:15" ht="15" customHeight="1">
      <c r="A6" s="101" t="s">
        <v>78</v>
      </c>
      <c r="B6" s="101"/>
      <c r="C6" s="79"/>
      <c r="D6" s="79"/>
      <c r="E6" s="79"/>
      <c r="F6" s="79"/>
      <c r="G6" s="80"/>
      <c r="H6" s="100" t="s">
        <v>127</v>
      </c>
      <c r="I6" s="78"/>
      <c r="J6" s="102" t="s">
        <v>158</v>
      </c>
      <c r="K6" s="100" t="s">
        <v>156</v>
      </c>
      <c r="L6" s="99" t="s">
        <v>154</v>
      </c>
      <c r="M6" s="107" t="s">
        <v>129</v>
      </c>
      <c r="N6" s="102" t="s">
        <v>160</v>
      </c>
      <c r="O6" s="108" t="s">
        <v>141</v>
      </c>
    </row>
    <row r="7" spans="1:15" ht="15">
      <c r="A7" s="96"/>
      <c r="B7" s="96"/>
      <c r="C7" s="6"/>
      <c r="D7" s="6"/>
      <c r="E7" s="7" t="s">
        <v>97</v>
      </c>
      <c r="F7" s="8" t="s">
        <v>2</v>
      </c>
      <c r="G7" s="63" t="s">
        <v>118</v>
      </c>
      <c r="H7" s="97"/>
      <c r="I7" s="65"/>
      <c r="J7" s="103"/>
      <c r="K7" s="97"/>
      <c r="L7" s="99"/>
      <c r="M7" s="107"/>
      <c r="N7" s="103"/>
      <c r="O7" s="108"/>
    </row>
    <row r="8" spans="1:15" ht="45" customHeight="1">
      <c r="A8" s="96"/>
      <c r="B8" s="96"/>
      <c r="C8" s="6"/>
      <c r="D8" s="6"/>
      <c r="E8" s="7" t="s">
        <v>98</v>
      </c>
      <c r="F8" s="8" t="s">
        <v>96</v>
      </c>
      <c r="G8" s="63" t="s">
        <v>119</v>
      </c>
      <c r="H8" s="97"/>
      <c r="I8" s="65"/>
      <c r="J8" s="103"/>
      <c r="K8" s="97"/>
      <c r="L8" s="100"/>
      <c r="M8" s="102"/>
      <c r="N8" s="103"/>
      <c r="O8" s="109"/>
    </row>
    <row r="9" spans="1:15" ht="14.25">
      <c r="A9" s="9">
        <v>1</v>
      </c>
      <c r="B9" s="9">
        <v>2</v>
      </c>
      <c r="C9" s="52"/>
      <c r="D9" s="52"/>
      <c r="E9" s="10">
        <v>3</v>
      </c>
      <c r="F9" s="11">
        <v>4</v>
      </c>
      <c r="G9" s="53">
        <v>3</v>
      </c>
      <c r="H9" s="53">
        <v>3</v>
      </c>
      <c r="I9" s="53"/>
      <c r="J9" s="54">
        <v>5</v>
      </c>
      <c r="K9" s="53">
        <v>4</v>
      </c>
      <c r="L9" s="54">
        <v>5</v>
      </c>
      <c r="M9" s="54">
        <v>5</v>
      </c>
      <c r="N9" s="54">
        <v>5</v>
      </c>
      <c r="O9" s="54">
        <v>6</v>
      </c>
    </row>
    <row r="10" spans="1:15" ht="15">
      <c r="A10" s="12">
        <v>1</v>
      </c>
      <c r="B10" s="13" t="s">
        <v>4</v>
      </c>
      <c r="C10" s="6"/>
      <c r="D10" s="6"/>
      <c r="E10" s="6"/>
      <c r="F10" s="6"/>
      <c r="G10" s="14"/>
      <c r="H10" s="6"/>
      <c r="I10" s="6"/>
      <c r="J10" s="1"/>
      <c r="K10" s="6"/>
      <c r="L10" s="6"/>
      <c r="M10" s="60"/>
      <c r="N10" s="1"/>
      <c r="O10" s="6"/>
    </row>
    <row r="11" spans="1:16" ht="14.25">
      <c r="A11" s="15">
        <v>1</v>
      </c>
      <c r="B11" s="16" t="s">
        <v>5</v>
      </c>
      <c r="C11" s="6"/>
      <c r="D11" s="6"/>
      <c r="E11" s="14">
        <v>1600000</v>
      </c>
      <c r="F11" s="17">
        <v>1400000</v>
      </c>
      <c r="G11" s="14">
        <v>1000000</v>
      </c>
      <c r="H11" s="14">
        <v>800000</v>
      </c>
      <c r="I11" s="14"/>
      <c r="J11" s="14">
        <v>1300000</v>
      </c>
      <c r="K11" s="14">
        <v>1274526.64</v>
      </c>
      <c r="L11" s="14">
        <f>K11/J11*100</f>
        <v>98.04051076923076</v>
      </c>
      <c r="M11" s="45"/>
      <c r="N11" s="14">
        <v>1600000</v>
      </c>
      <c r="O11" s="14">
        <f>N11-J11</f>
        <v>300000</v>
      </c>
      <c r="P11" s="66"/>
    </row>
    <row r="12" spans="1:15" ht="14.25">
      <c r="A12" s="15">
        <v>2</v>
      </c>
      <c r="B12" s="16" t="s">
        <v>6</v>
      </c>
      <c r="C12" s="6"/>
      <c r="D12" s="6"/>
      <c r="E12" s="14">
        <v>1800000</v>
      </c>
      <c r="F12" s="18">
        <v>1800000</v>
      </c>
      <c r="G12" s="14">
        <v>2000000</v>
      </c>
      <c r="H12" s="14">
        <v>2300000</v>
      </c>
      <c r="I12" s="14"/>
      <c r="J12" s="14">
        <v>2500000</v>
      </c>
      <c r="K12" s="14">
        <v>1062722.32</v>
      </c>
      <c r="L12" s="14">
        <f aca="true" t="shared" si="0" ref="L12:L75">K12/J12*100</f>
        <v>42.508892800000005</v>
      </c>
      <c r="M12" s="45"/>
      <c r="N12" s="14">
        <v>1800000</v>
      </c>
      <c r="O12" s="14">
        <f aca="true" t="shared" si="1" ref="O12:O75">N12-J12</f>
        <v>-700000</v>
      </c>
    </row>
    <row r="13" spans="1:15" ht="15">
      <c r="A13" s="92" t="s">
        <v>7</v>
      </c>
      <c r="B13" s="93"/>
      <c r="C13" s="6"/>
      <c r="D13" s="6"/>
      <c r="E13" s="20">
        <f>SUM(E11:E12)</f>
        <v>3400000</v>
      </c>
      <c r="F13" s="20">
        <f>SUM(F11:F12)</f>
        <v>3200000</v>
      </c>
      <c r="G13" s="20">
        <f>SUM(G11:G12)</f>
        <v>3000000</v>
      </c>
      <c r="H13" s="20">
        <f>SUM(H11:H12)</f>
        <v>3100000</v>
      </c>
      <c r="I13" s="20"/>
      <c r="J13" s="20">
        <f>SUM(J11:J12)</f>
        <v>3800000</v>
      </c>
      <c r="K13" s="20">
        <f>SUM(K11:K12)</f>
        <v>2337248.96</v>
      </c>
      <c r="L13" s="20">
        <f>SUM(L11:L12)</f>
        <v>140.54940356923078</v>
      </c>
      <c r="M13" s="20">
        <f>SUM(M11:M12)</f>
        <v>0</v>
      </c>
      <c r="N13" s="20">
        <f>SUM(N11:N12)</f>
        <v>3400000</v>
      </c>
      <c r="O13" s="20">
        <f t="shared" si="1"/>
        <v>-400000</v>
      </c>
    </row>
    <row r="14" spans="1:15" ht="45" customHeight="1">
      <c r="A14" s="12">
        <v>2</v>
      </c>
      <c r="B14" s="75" t="s">
        <v>151</v>
      </c>
      <c r="C14" s="6"/>
      <c r="D14" s="6"/>
      <c r="E14" s="20"/>
      <c r="F14" s="20"/>
      <c r="G14" s="20"/>
      <c r="H14" s="20"/>
      <c r="I14" s="20"/>
      <c r="J14" s="14"/>
      <c r="K14" s="20"/>
      <c r="L14" s="14"/>
      <c r="M14" s="46"/>
      <c r="N14" s="14"/>
      <c r="O14" s="14"/>
    </row>
    <row r="15" spans="1:15" ht="31.5" customHeight="1">
      <c r="A15" s="21">
        <v>1</v>
      </c>
      <c r="B15" s="76" t="s">
        <v>152</v>
      </c>
      <c r="C15" s="6"/>
      <c r="D15" s="6"/>
      <c r="E15" s="20"/>
      <c r="F15" s="20"/>
      <c r="G15" s="20"/>
      <c r="H15" s="20"/>
      <c r="I15" s="20"/>
      <c r="J15" s="14">
        <v>1500000</v>
      </c>
      <c r="K15" s="14">
        <v>0</v>
      </c>
      <c r="L15" s="14">
        <f t="shared" si="0"/>
        <v>0</v>
      </c>
      <c r="M15" s="45"/>
      <c r="N15" s="14">
        <v>500000</v>
      </c>
      <c r="O15" s="14">
        <f t="shared" si="1"/>
        <v>-1000000</v>
      </c>
    </row>
    <row r="16" spans="1:15" ht="31.5" customHeight="1">
      <c r="A16" s="81">
        <v>2</v>
      </c>
      <c r="B16" s="76" t="s">
        <v>161</v>
      </c>
      <c r="C16" s="6"/>
      <c r="D16" s="6"/>
      <c r="E16" s="20"/>
      <c r="F16" s="20"/>
      <c r="G16" s="20"/>
      <c r="H16" s="20"/>
      <c r="I16" s="20"/>
      <c r="J16" s="14">
        <v>0</v>
      </c>
      <c r="K16" s="14">
        <v>1972675.2</v>
      </c>
      <c r="L16" s="14"/>
      <c r="M16" s="45"/>
      <c r="N16" s="14">
        <v>2000000</v>
      </c>
      <c r="O16" s="14">
        <f t="shared" si="1"/>
        <v>2000000</v>
      </c>
    </row>
    <row r="17" spans="1:15" ht="18" customHeight="1">
      <c r="A17" s="92" t="s">
        <v>31</v>
      </c>
      <c r="B17" s="93"/>
      <c r="C17" s="6"/>
      <c r="D17" s="6"/>
      <c r="E17" s="20"/>
      <c r="F17" s="20"/>
      <c r="G17" s="20"/>
      <c r="H17" s="20"/>
      <c r="I17" s="20"/>
      <c r="J17" s="20">
        <f aca="true" t="shared" si="2" ref="J17:O17">J15+J16</f>
        <v>1500000</v>
      </c>
      <c r="K17" s="20">
        <f t="shared" si="2"/>
        <v>1972675.2</v>
      </c>
      <c r="L17" s="20">
        <f t="shared" si="2"/>
        <v>0</v>
      </c>
      <c r="M17" s="20">
        <f t="shared" si="2"/>
        <v>0</v>
      </c>
      <c r="N17" s="20">
        <f t="shared" si="2"/>
        <v>2500000</v>
      </c>
      <c r="O17" s="20">
        <f t="shared" si="2"/>
        <v>1000000</v>
      </c>
    </row>
    <row r="18" spans="1:15" ht="15">
      <c r="A18" s="12"/>
      <c r="B18" s="21"/>
      <c r="C18" s="21"/>
      <c r="D18" s="21"/>
      <c r="E18" s="21"/>
      <c r="F18" s="21"/>
      <c r="G18" s="14"/>
      <c r="H18" s="14"/>
      <c r="I18" s="14"/>
      <c r="J18" s="14"/>
      <c r="K18" s="14"/>
      <c r="L18" s="14"/>
      <c r="M18" s="45"/>
      <c r="N18" s="14"/>
      <c r="O18" s="14"/>
    </row>
    <row r="19" spans="1:15" ht="15">
      <c r="A19" s="12">
        <v>3</v>
      </c>
      <c r="B19" s="13" t="s">
        <v>8</v>
      </c>
      <c r="C19" s="6"/>
      <c r="D19" s="6"/>
      <c r="E19" s="14"/>
      <c r="F19" s="6"/>
      <c r="G19" s="14"/>
      <c r="H19" s="14"/>
      <c r="I19" s="14"/>
      <c r="J19" s="14"/>
      <c r="K19" s="14"/>
      <c r="L19" s="14"/>
      <c r="M19" s="45"/>
      <c r="N19" s="14"/>
      <c r="O19" s="14"/>
    </row>
    <row r="20" spans="1:15" ht="14.25">
      <c r="A20" s="85" t="s">
        <v>137</v>
      </c>
      <c r="B20" s="86"/>
      <c r="C20" s="6"/>
      <c r="D20" s="6"/>
      <c r="E20" s="14"/>
      <c r="F20" s="6"/>
      <c r="G20" s="14"/>
      <c r="H20" s="14"/>
      <c r="I20" s="14"/>
      <c r="J20" s="14"/>
      <c r="K20" s="14"/>
      <c r="L20" s="14"/>
      <c r="M20" s="45"/>
      <c r="N20" s="14"/>
      <c r="O20" s="14"/>
    </row>
    <row r="21" spans="1:18" ht="14.25">
      <c r="A21" s="15">
        <v>1</v>
      </c>
      <c r="B21" s="16" t="s">
        <v>9</v>
      </c>
      <c r="C21" s="6"/>
      <c r="D21" s="6"/>
      <c r="E21" s="14">
        <v>29000000</v>
      </c>
      <c r="F21" s="14">
        <v>29000000</v>
      </c>
      <c r="G21" s="14">
        <v>48000000</v>
      </c>
      <c r="H21" s="14">
        <v>48500000</v>
      </c>
      <c r="I21" s="14"/>
      <c r="J21" s="14">
        <v>47400000</v>
      </c>
      <c r="K21" s="22">
        <v>31178719.67</v>
      </c>
      <c r="L21" s="14">
        <f t="shared" si="0"/>
        <v>65.77788959915613</v>
      </c>
      <c r="M21" s="45"/>
      <c r="N21" s="14">
        <v>43000000</v>
      </c>
      <c r="O21" s="14">
        <f t="shared" si="1"/>
        <v>-4400000</v>
      </c>
      <c r="P21" s="2"/>
      <c r="Q21" s="2"/>
      <c r="R21" s="2"/>
    </row>
    <row r="22" spans="1:18" ht="14.25">
      <c r="A22" s="15">
        <v>2</v>
      </c>
      <c r="B22" s="16" t="s">
        <v>10</v>
      </c>
      <c r="C22" s="6"/>
      <c r="D22" s="6"/>
      <c r="E22" s="14">
        <v>4000000</v>
      </c>
      <c r="F22" s="14">
        <v>4000000</v>
      </c>
      <c r="G22" s="14">
        <v>6000000</v>
      </c>
      <c r="H22" s="14">
        <v>6000000</v>
      </c>
      <c r="I22" s="14"/>
      <c r="J22" s="14">
        <v>6500000</v>
      </c>
      <c r="K22" s="22">
        <v>3972720.84</v>
      </c>
      <c r="L22" s="14">
        <f t="shared" si="0"/>
        <v>61.118782153846155</v>
      </c>
      <c r="M22" s="45"/>
      <c r="N22" s="14">
        <v>6500000</v>
      </c>
      <c r="O22" s="14">
        <f t="shared" si="1"/>
        <v>0</v>
      </c>
      <c r="P22" s="2"/>
      <c r="Q22" s="2"/>
      <c r="R22" s="2"/>
    </row>
    <row r="23" spans="1:18" ht="14.25">
      <c r="A23" s="15">
        <v>3</v>
      </c>
      <c r="B23" s="16" t="s">
        <v>11</v>
      </c>
      <c r="C23" s="6"/>
      <c r="D23" s="6"/>
      <c r="E23" s="14">
        <v>4400000</v>
      </c>
      <c r="F23" s="14">
        <v>4400000</v>
      </c>
      <c r="G23" s="14">
        <v>7500000</v>
      </c>
      <c r="H23" s="14">
        <v>7500000</v>
      </c>
      <c r="I23" s="14"/>
      <c r="J23" s="14">
        <v>7300000</v>
      </c>
      <c r="K23" s="22">
        <v>4869893.66</v>
      </c>
      <c r="L23" s="14">
        <f t="shared" si="0"/>
        <v>66.71087205479452</v>
      </c>
      <c r="M23" s="45"/>
      <c r="N23" s="14">
        <v>6700000</v>
      </c>
      <c r="O23" s="14">
        <f t="shared" si="1"/>
        <v>-600000</v>
      </c>
      <c r="P23" s="2"/>
      <c r="Q23" s="2"/>
      <c r="R23" s="2"/>
    </row>
    <row r="24" spans="1:18" ht="14.25">
      <c r="A24" s="15">
        <v>4</v>
      </c>
      <c r="B24" s="16" t="s">
        <v>12</v>
      </c>
      <c r="C24" s="6"/>
      <c r="D24" s="6"/>
      <c r="E24" s="14">
        <v>6000000</v>
      </c>
      <c r="F24" s="14">
        <v>6000000</v>
      </c>
      <c r="G24" s="14">
        <v>9800000</v>
      </c>
      <c r="H24" s="14">
        <v>10000000</v>
      </c>
      <c r="I24" s="14"/>
      <c r="J24" s="14">
        <v>9600000</v>
      </c>
      <c r="K24" s="22">
        <v>6148370.76</v>
      </c>
      <c r="L24" s="14">
        <f t="shared" si="0"/>
        <v>64.04552875</v>
      </c>
      <c r="M24" s="45"/>
      <c r="N24" s="14">
        <v>8400000</v>
      </c>
      <c r="O24" s="14">
        <f t="shared" si="1"/>
        <v>-1200000</v>
      </c>
      <c r="P24" s="2"/>
      <c r="Q24" s="2"/>
      <c r="R24" s="2"/>
    </row>
    <row r="25" spans="1:18" ht="14.25">
      <c r="A25" s="15">
        <v>5</v>
      </c>
      <c r="B25" s="16" t="s">
        <v>13</v>
      </c>
      <c r="C25" s="6"/>
      <c r="D25" s="6"/>
      <c r="E25" s="14">
        <v>2800000</v>
      </c>
      <c r="F25" s="14">
        <v>2800000</v>
      </c>
      <c r="G25" s="14">
        <v>5500000</v>
      </c>
      <c r="H25" s="14">
        <v>5200000</v>
      </c>
      <c r="I25" s="14"/>
      <c r="J25" s="14">
        <v>5200000</v>
      </c>
      <c r="K25" s="22">
        <v>3556934.28</v>
      </c>
      <c r="L25" s="14">
        <f t="shared" si="0"/>
        <v>68.4025823076923</v>
      </c>
      <c r="M25" s="45"/>
      <c r="N25" s="14">
        <v>4800000</v>
      </c>
      <c r="O25" s="14">
        <f t="shared" si="1"/>
        <v>-400000</v>
      </c>
      <c r="P25" s="2"/>
      <c r="Q25" s="2"/>
      <c r="R25" s="2"/>
    </row>
    <row r="26" spans="1:18" ht="14.25">
      <c r="A26" s="15">
        <v>6</v>
      </c>
      <c r="B26" s="16" t="s">
        <v>14</v>
      </c>
      <c r="C26" s="6"/>
      <c r="D26" s="6"/>
      <c r="E26" s="14">
        <v>3600000</v>
      </c>
      <c r="F26" s="14">
        <v>3600000</v>
      </c>
      <c r="G26" s="14">
        <v>5000000</v>
      </c>
      <c r="H26" s="14">
        <v>5100000</v>
      </c>
      <c r="I26" s="14"/>
      <c r="J26" s="14">
        <v>4500000</v>
      </c>
      <c r="K26" s="22">
        <v>2374940.38</v>
      </c>
      <c r="L26" s="14">
        <f t="shared" si="0"/>
        <v>52.77645288888889</v>
      </c>
      <c r="M26" s="45"/>
      <c r="N26" s="14">
        <v>3200000</v>
      </c>
      <c r="O26" s="14">
        <f t="shared" si="1"/>
        <v>-1300000</v>
      </c>
      <c r="P26" s="2"/>
      <c r="Q26" s="2"/>
      <c r="R26" s="2"/>
    </row>
    <row r="27" spans="1:18" ht="14.25">
      <c r="A27" s="15">
        <v>7</v>
      </c>
      <c r="B27" s="16" t="s">
        <v>15</v>
      </c>
      <c r="C27" s="6"/>
      <c r="D27" s="6"/>
      <c r="E27" s="14">
        <v>650000</v>
      </c>
      <c r="F27" s="14">
        <v>650000</v>
      </c>
      <c r="G27" s="14">
        <v>900000</v>
      </c>
      <c r="H27" s="14">
        <v>950000</v>
      </c>
      <c r="I27" s="14"/>
      <c r="J27" s="14">
        <v>550000</v>
      </c>
      <c r="K27" s="22">
        <v>354302.79</v>
      </c>
      <c r="L27" s="14">
        <f t="shared" si="0"/>
        <v>64.41868909090908</v>
      </c>
      <c r="M27" s="45"/>
      <c r="N27" s="14">
        <v>550000</v>
      </c>
      <c r="O27" s="14">
        <f t="shared" si="1"/>
        <v>0</v>
      </c>
      <c r="P27" s="2"/>
      <c r="Q27" s="2"/>
      <c r="R27" s="2"/>
    </row>
    <row r="28" spans="1:18" ht="14.25">
      <c r="A28" s="15">
        <v>8</v>
      </c>
      <c r="B28" s="16" t="s">
        <v>16</v>
      </c>
      <c r="C28" s="6"/>
      <c r="D28" s="6"/>
      <c r="E28" s="14">
        <v>500000</v>
      </c>
      <c r="F28" s="14">
        <v>500000</v>
      </c>
      <c r="G28" s="14">
        <v>650000</v>
      </c>
      <c r="H28" s="14">
        <v>800000</v>
      </c>
      <c r="I28" s="14"/>
      <c r="J28" s="14">
        <v>600000</v>
      </c>
      <c r="K28" s="22">
        <v>351013.6</v>
      </c>
      <c r="L28" s="14">
        <f t="shared" si="0"/>
        <v>58.50226666666666</v>
      </c>
      <c r="M28" s="45"/>
      <c r="N28" s="14">
        <v>450000</v>
      </c>
      <c r="O28" s="14">
        <f t="shared" si="1"/>
        <v>-150000</v>
      </c>
      <c r="P28" s="2"/>
      <c r="Q28" s="2"/>
      <c r="R28" s="2"/>
    </row>
    <row r="29" spans="1:18" ht="14.25">
      <c r="A29" s="15">
        <v>9</v>
      </c>
      <c r="B29" s="16" t="s">
        <v>17</v>
      </c>
      <c r="C29" s="6"/>
      <c r="D29" s="6"/>
      <c r="E29" s="14">
        <v>1771000</v>
      </c>
      <c r="F29" s="14">
        <v>1771000</v>
      </c>
      <c r="G29" s="14">
        <v>2400000</v>
      </c>
      <c r="H29" s="14">
        <v>2400000</v>
      </c>
      <c r="I29" s="14"/>
      <c r="J29" s="14">
        <v>2500000</v>
      </c>
      <c r="K29" s="22">
        <v>1614954.29</v>
      </c>
      <c r="L29" s="14">
        <f t="shared" si="0"/>
        <v>64.5981716</v>
      </c>
      <c r="M29" s="45"/>
      <c r="N29" s="14">
        <v>2300000</v>
      </c>
      <c r="O29" s="14">
        <f t="shared" si="1"/>
        <v>-200000</v>
      </c>
      <c r="P29" s="2"/>
      <c r="Q29" s="2"/>
      <c r="R29" s="2"/>
    </row>
    <row r="30" spans="1:18" ht="14.25">
      <c r="A30" s="15">
        <v>10</v>
      </c>
      <c r="B30" s="16" t="s">
        <v>146</v>
      </c>
      <c r="C30" s="6"/>
      <c r="D30" s="6"/>
      <c r="E30" s="14"/>
      <c r="F30" s="14"/>
      <c r="G30" s="14"/>
      <c r="H30" s="14"/>
      <c r="I30" s="14"/>
      <c r="J30" s="14">
        <v>2500000</v>
      </c>
      <c r="K30" s="22">
        <v>372457.1</v>
      </c>
      <c r="L30" s="14">
        <f t="shared" si="0"/>
        <v>14.898283999999999</v>
      </c>
      <c r="M30" s="45"/>
      <c r="N30" s="14">
        <v>700000</v>
      </c>
      <c r="O30" s="14">
        <f t="shared" si="1"/>
        <v>-1800000</v>
      </c>
      <c r="P30" s="2"/>
      <c r="Q30" s="2"/>
      <c r="R30" s="2"/>
    </row>
    <row r="31" spans="1:18" ht="14.25">
      <c r="A31" s="15">
        <v>11</v>
      </c>
      <c r="B31" s="16" t="s">
        <v>18</v>
      </c>
      <c r="C31" s="6"/>
      <c r="D31" s="6"/>
      <c r="E31" s="14">
        <v>16500000</v>
      </c>
      <c r="F31" s="17">
        <v>16500000</v>
      </c>
      <c r="G31" s="14">
        <v>23500000</v>
      </c>
      <c r="H31" s="14">
        <v>23600000</v>
      </c>
      <c r="I31" s="14"/>
      <c r="J31" s="14">
        <v>22000000</v>
      </c>
      <c r="K31" s="22">
        <v>16840605.74</v>
      </c>
      <c r="L31" s="14">
        <f t="shared" si="0"/>
        <v>76.5482079090909</v>
      </c>
      <c r="M31" s="45"/>
      <c r="N31" s="14">
        <v>22000000</v>
      </c>
      <c r="O31" s="14">
        <f t="shared" si="1"/>
        <v>0</v>
      </c>
      <c r="P31" s="2"/>
      <c r="Q31" s="2"/>
      <c r="R31" s="2"/>
    </row>
    <row r="32" spans="1:18" ht="14.25">
      <c r="A32" s="15">
        <v>12</v>
      </c>
      <c r="B32" s="16" t="s">
        <v>124</v>
      </c>
      <c r="C32" s="6"/>
      <c r="D32" s="6"/>
      <c r="E32" s="14">
        <v>47000000</v>
      </c>
      <c r="F32" s="17">
        <v>45000000</v>
      </c>
      <c r="G32" s="14">
        <v>46000000</v>
      </c>
      <c r="H32" s="14">
        <v>48000000</v>
      </c>
      <c r="I32" s="14"/>
      <c r="J32" s="14">
        <v>45000000</v>
      </c>
      <c r="K32" s="14">
        <v>36576614.76</v>
      </c>
      <c r="L32" s="14">
        <f t="shared" si="0"/>
        <v>81.28136613333334</v>
      </c>
      <c r="M32" s="45"/>
      <c r="N32" s="14">
        <v>46000000</v>
      </c>
      <c r="O32" s="14">
        <f t="shared" si="1"/>
        <v>1000000</v>
      </c>
      <c r="R32" s="2"/>
    </row>
    <row r="33" spans="1:18" ht="14.25">
      <c r="A33" s="15">
        <v>13</v>
      </c>
      <c r="B33" s="16" t="s">
        <v>125</v>
      </c>
      <c r="C33" s="6"/>
      <c r="D33" s="6"/>
      <c r="E33" s="14"/>
      <c r="F33" s="17"/>
      <c r="G33" s="14">
        <v>14000000</v>
      </c>
      <c r="H33" s="22">
        <v>10000000</v>
      </c>
      <c r="I33" s="22"/>
      <c r="J33" s="14">
        <v>12000000</v>
      </c>
      <c r="K33" s="14">
        <v>12127867.65</v>
      </c>
      <c r="L33" s="14">
        <f t="shared" si="0"/>
        <v>101.06556375</v>
      </c>
      <c r="M33" s="45"/>
      <c r="N33" s="14">
        <v>15000000</v>
      </c>
      <c r="O33" s="14">
        <f t="shared" si="1"/>
        <v>3000000</v>
      </c>
      <c r="R33" s="2"/>
    </row>
    <row r="34" spans="1:18" ht="14.25">
      <c r="A34" s="15">
        <v>14</v>
      </c>
      <c r="B34" s="16" t="s">
        <v>110</v>
      </c>
      <c r="C34" s="6"/>
      <c r="D34" s="6"/>
      <c r="E34" s="14"/>
      <c r="F34" s="17"/>
      <c r="G34" s="14">
        <v>8700000</v>
      </c>
      <c r="H34" s="22">
        <v>7500000</v>
      </c>
      <c r="I34" s="22"/>
      <c r="J34" s="14">
        <v>10000000</v>
      </c>
      <c r="K34" s="14">
        <v>8140062.87</v>
      </c>
      <c r="L34" s="14">
        <f t="shared" si="0"/>
        <v>81.4006287</v>
      </c>
      <c r="M34" s="45"/>
      <c r="N34" s="14">
        <v>9500000</v>
      </c>
      <c r="O34" s="14">
        <f t="shared" si="1"/>
        <v>-500000</v>
      </c>
      <c r="R34" s="2"/>
    </row>
    <row r="35" spans="1:18" ht="14.25">
      <c r="A35" s="15">
        <v>15</v>
      </c>
      <c r="B35" s="16" t="s">
        <v>19</v>
      </c>
      <c r="C35" s="6"/>
      <c r="D35" s="6"/>
      <c r="E35" s="14">
        <v>120000</v>
      </c>
      <c r="F35" s="17">
        <v>120000</v>
      </c>
      <c r="G35" s="14">
        <v>200000</v>
      </c>
      <c r="H35" s="22">
        <v>200000</v>
      </c>
      <c r="I35" s="22"/>
      <c r="J35" s="14">
        <v>100000</v>
      </c>
      <c r="K35" s="14">
        <v>4087.6</v>
      </c>
      <c r="L35" s="14">
        <f t="shared" si="0"/>
        <v>4.087599999999999</v>
      </c>
      <c r="M35" s="45"/>
      <c r="N35" s="14">
        <v>100000</v>
      </c>
      <c r="O35" s="14">
        <f t="shared" si="1"/>
        <v>0</v>
      </c>
      <c r="R35" s="2"/>
    </row>
    <row r="36" spans="1:18" ht="14.25">
      <c r="A36" s="15">
        <v>16</v>
      </c>
      <c r="B36" s="16" t="s">
        <v>20</v>
      </c>
      <c r="C36" s="6"/>
      <c r="D36" s="6"/>
      <c r="E36" s="14">
        <v>5309700</v>
      </c>
      <c r="F36" s="17">
        <v>4500000</v>
      </c>
      <c r="G36" s="14">
        <v>5900000</v>
      </c>
      <c r="H36" s="22">
        <v>6200000</v>
      </c>
      <c r="I36" s="22"/>
      <c r="J36" s="14">
        <v>7000000</v>
      </c>
      <c r="K36" s="14">
        <v>4550329.74</v>
      </c>
      <c r="L36" s="14">
        <f t="shared" si="0"/>
        <v>65.00471057142857</v>
      </c>
      <c r="M36" s="45"/>
      <c r="N36" s="14">
        <v>6300000</v>
      </c>
      <c r="O36" s="14">
        <f t="shared" si="1"/>
        <v>-700000</v>
      </c>
      <c r="R36" s="2"/>
    </row>
    <row r="37" spans="1:18" ht="14.25">
      <c r="A37" s="15">
        <v>17</v>
      </c>
      <c r="B37" s="16" t="s">
        <v>162</v>
      </c>
      <c r="C37" s="6"/>
      <c r="D37" s="6"/>
      <c r="E37" s="14">
        <v>4700000</v>
      </c>
      <c r="F37" s="17">
        <v>4400000</v>
      </c>
      <c r="G37" s="14">
        <v>7200000</v>
      </c>
      <c r="H37" s="22">
        <v>7500000</v>
      </c>
      <c r="I37" s="22"/>
      <c r="J37" s="14">
        <v>7500000</v>
      </c>
      <c r="K37" s="14">
        <v>7335224.32</v>
      </c>
      <c r="L37" s="14">
        <f t="shared" si="0"/>
        <v>97.80299093333333</v>
      </c>
      <c r="M37" s="45"/>
      <c r="N37" s="14">
        <v>8300000</v>
      </c>
      <c r="O37" s="14">
        <f t="shared" si="1"/>
        <v>800000</v>
      </c>
      <c r="R37" s="2"/>
    </row>
    <row r="38" spans="1:18" ht="14.25">
      <c r="A38" s="15">
        <v>18</v>
      </c>
      <c r="B38" s="16" t="s">
        <v>21</v>
      </c>
      <c r="C38" s="6"/>
      <c r="D38" s="6"/>
      <c r="E38" s="14">
        <v>20000000</v>
      </c>
      <c r="F38" s="17">
        <v>17500000</v>
      </c>
      <c r="G38" s="14">
        <v>25000000</v>
      </c>
      <c r="H38" s="22">
        <v>20000000</v>
      </c>
      <c r="I38" s="22"/>
      <c r="J38" s="14">
        <v>36000000</v>
      </c>
      <c r="K38" s="14">
        <v>13175587.62</v>
      </c>
      <c r="L38" s="14">
        <f t="shared" si="0"/>
        <v>36.5988545</v>
      </c>
      <c r="M38" s="45"/>
      <c r="N38" s="14">
        <v>36000000</v>
      </c>
      <c r="O38" s="14">
        <f t="shared" si="1"/>
        <v>0</v>
      </c>
      <c r="Q38" s="2"/>
      <c r="R38" s="2"/>
    </row>
    <row r="39" spans="1:18" ht="14.25">
      <c r="A39" s="15">
        <v>19</v>
      </c>
      <c r="B39" s="16" t="s">
        <v>22</v>
      </c>
      <c r="C39" s="6"/>
      <c r="D39" s="6"/>
      <c r="E39" s="14">
        <v>3564000</v>
      </c>
      <c r="F39" s="17">
        <v>3600000</v>
      </c>
      <c r="G39" s="14">
        <v>4100000</v>
      </c>
      <c r="H39" s="22">
        <v>3800000</v>
      </c>
      <c r="I39" s="22"/>
      <c r="J39" s="14">
        <v>800000</v>
      </c>
      <c r="K39" s="14">
        <v>273163.26</v>
      </c>
      <c r="L39" s="14">
        <f t="shared" si="0"/>
        <v>34.145407500000005</v>
      </c>
      <c r="M39" s="45"/>
      <c r="N39" s="14">
        <v>600000</v>
      </c>
      <c r="O39" s="14">
        <f t="shared" si="1"/>
        <v>-200000</v>
      </c>
      <c r="R39" s="2"/>
    </row>
    <row r="40" spans="1:15" ht="14.25">
      <c r="A40" s="15">
        <v>20</v>
      </c>
      <c r="B40" s="16" t="s">
        <v>23</v>
      </c>
      <c r="C40" s="6"/>
      <c r="D40" s="6"/>
      <c r="E40" s="14">
        <v>3600000</v>
      </c>
      <c r="F40" s="17">
        <v>3600000</v>
      </c>
      <c r="G40" s="14">
        <v>2800000</v>
      </c>
      <c r="H40" s="22">
        <v>2000000</v>
      </c>
      <c r="I40" s="22"/>
      <c r="J40" s="14">
        <v>1000000</v>
      </c>
      <c r="K40" s="14">
        <v>628193.91</v>
      </c>
      <c r="L40" s="14">
        <f t="shared" si="0"/>
        <v>62.819391</v>
      </c>
      <c r="M40" s="45"/>
      <c r="N40" s="14">
        <v>1000000</v>
      </c>
      <c r="O40" s="14">
        <f t="shared" si="1"/>
        <v>0</v>
      </c>
    </row>
    <row r="41" spans="1:15" ht="14.25">
      <c r="A41" s="15">
        <v>21</v>
      </c>
      <c r="B41" s="16" t="s">
        <v>109</v>
      </c>
      <c r="C41" s="6"/>
      <c r="D41" s="6"/>
      <c r="E41" s="14"/>
      <c r="F41" s="17"/>
      <c r="G41" s="14">
        <v>8300000</v>
      </c>
      <c r="H41" s="22">
        <v>8700000</v>
      </c>
      <c r="I41" s="22"/>
      <c r="J41" s="14">
        <v>8700000</v>
      </c>
      <c r="K41" s="14">
        <v>6233760</v>
      </c>
      <c r="L41" s="14">
        <f t="shared" si="0"/>
        <v>71.65241379310345</v>
      </c>
      <c r="M41" s="45">
        <v>8700001</v>
      </c>
      <c r="N41" s="14">
        <v>8700000</v>
      </c>
      <c r="O41" s="14">
        <f t="shared" si="1"/>
        <v>0</v>
      </c>
    </row>
    <row r="42" spans="1:15" ht="14.25">
      <c r="A42" s="15">
        <v>22</v>
      </c>
      <c r="B42" s="16" t="s">
        <v>116</v>
      </c>
      <c r="C42" s="6"/>
      <c r="D42" s="6"/>
      <c r="E42" s="14"/>
      <c r="F42" s="17"/>
      <c r="G42" s="14">
        <v>2015000</v>
      </c>
      <c r="H42" s="22">
        <v>1200000</v>
      </c>
      <c r="I42" s="22"/>
      <c r="J42" s="14">
        <v>2500000</v>
      </c>
      <c r="K42" s="14">
        <v>1134503.06</v>
      </c>
      <c r="L42" s="14">
        <f t="shared" si="0"/>
        <v>45.3801224</v>
      </c>
      <c r="M42" s="61">
        <f>(L42/9)*12</f>
        <v>60.50682986666666</v>
      </c>
      <c r="N42" s="14">
        <v>1600000</v>
      </c>
      <c r="O42" s="14">
        <f t="shared" si="1"/>
        <v>-900000</v>
      </c>
    </row>
    <row r="43" spans="1:15" ht="14.25">
      <c r="A43" s="15">
        <v>23</v>
      </c>
      <c r="B43" s="16" t="s">
        <v>117</v>
      </c>
      <c r="C43" s="6"/>
      <c r="D43" s="6"/>
      <c r="E43" s="14"/>
      <c r="F43" s="17"/>
      <c r="G43" s="14">
        <v>2800000</v>
      </c>
      <c r="H43" s="22">
        <v>1700000</v>
      </c>
      <c r="I43" s="22"/>
      <c r="J43" s="14">
        <v>1370000</v>
      </c>
      <c r="K43" s="14">
        <v>776941.66</v>
      </c>
      <c r="L43" s="14">
        <f t="shared" si="0"/>
        <v>56.71107007299271</v>
      </c>
      <c r="M43" s="45">
        <f>(L43/9)*12</f>
        <v>75.61476009732361</v>
      </c>
      <c r="N43" s="14">
        <v>1000000</v>
      </c>
      <c r="O43" s="14">
        <f t="shared" si="1"/>
        <v>-370000</v>
      </c>
    </row>
    <row r="44" spans="1:15" ht="15">
      <c r="A44" s="19" t="s">
        <v>24</v>
      </c>
      <c r="B44" s="19"/>
      <c r="C44" s="6"/>
      <c r="D44" s="6"/>
      <c r="E44" s="20">
        <f>SUM(E21:E40)</f>
        <v>153514700</v>
      </c>
      <c r="F44" s="20">
        <f>SUM(F21:F40)</f>
        <v>147941000</v>
      </c>
      <c r="G44" s="20">
        <f>SUM(G21:G43)</f>
        <v>236265000</v>
      </c>
      <c r="H44" s="20">
        <f>SUM(H21:H43)</f>
        <v>226850000</v>
      </c>
      <c r="I44" s="20"/>
      <c r="J44" s="20">
        <f>SUM(J21:J43)</f>
        <v>240620000</v>
      </c>
      <c r="K44" s="20">
        <f>SUM(K21:K43)</f>
        <v>162591249.56</v>
      </c>
      <c r="L44" s="14">
        <f t="shared" si="0"/>
        <v>67.5717935167484</v>
      </c>
      <c r="M44" s="46"/>
      <c r="N44" s="20">
        <f>SUM(N21:N43)</f>
        <v>232700000</v>
      </c>
      <c r="O44" s="20">
        <f t="shared" si="1"/>
        <v>-7920000</v>
      </c>
    </row>
    <row r="45" spans="1:15" ht="15">
      <c r="A45" s="19"/>
      <c r="B45" s="19"/>
      <c r="C45" s="6"/>
      <c r="D45" s="6"/>
      <c r="E45" s="20"/>
      <c r="F45" s="20"/>
      <c r="G45" s="20"/>
      <c r="H45" s="20"/>
      <c r="I45" s="20"/>
      <c r="J45" s="14"/>
      <c r="K45" s="14"/>
      <c r="L45" s="14"/>
      <c r="M45" s="45"/>
      <c r="N45" s="14"/>
      <c r="O45" s="14"/>
    </row>
    <row r="46" spans="1:15" ht="15">
      <c r="A46" s="12">
        <v>4</v>
      </c>
      <c r="B46" s="50" t="s">
        <v>113</v>
      </c>
      <c r="C46" s="21"/>
      <c r="D46" s="21"/>
      <c r="E46" s="21"/>
      <c r="F46" s="21"/>
      <c r="G46" s="14"/>
      <c r="H46" s="14"/>
      <c r="I46" s="14"/>
      <c r="J46" s="14"/>
      <c r="K46" s="14"/>
      <c r="L46" s="14"/>
      <c r="M46" s="45"/>
      <c r="N46" s="14"/>
      <c r="O46" s="14"/>
    </row>
    <row r="47" spans="1:15" ht="14.25">
      <c r="A47" s="15">
        <v>1</v>
      </c>
      <c r="B47" s="16" t="s">
        <v>25</v>
      </c>
      <c r="C47" s="6"/>
      <c r="D47" s="6"/>
      <c r="E47" s="14">
        <v>5800000</v>
      </c>
      <c r="F47" s="17">
        <v>5800000</v>
      </c>
      <c r="G47" s="14">
        <v>9000000</v>
      </c>
      <c r="H47" s="14">
        <v>8500000</v>
      </c>
      <c r="I47" s="14"/>
      <c r="J47" s="14">
        <v>6000000</v>
      </c>
      <c r="K47" s="14">
        <v>3803130.07</v>
      </c>
      <c r="L47" s="14">
        <f t="shared" si="0"/>
        <v>63.38550116666667</v>
      </c>
      <c r="M47" s="45"/>
      <c r="N47" s="14">
        <v>5300000</v>
      </c>
      <c r="O47" s="14">
        <f t="shared" si="1"/>
        <v>-700000</v>
      </c>
    </row>
    <row r="48" spans="1:15" ht="14.25">
      <c r="A48" s="23">
        <v>2</v>
      </c>
      <c r="B48" s="16" t="s">
        <v>100</v>
      </c>
      <c r="C48" s="6"/>
      <c r="D48" s="6"/>
      <c r="E48" s="14">
        <v>3500000</v>
      </c>
      <c r="F48" s="17">
        <v>3500000</v>
      </c>
      <c r="G48" s="14">
        <v>200000</v>
      </c>
      <c r="H48" s="14">
        <v>200000</v>
      </c>
      <c r="I48" s="14"/>
      <c r="J48" s="14">
        <v>200000</v>
      </c>
      <c r="K48" s="14">
        <v>2785.07</v>
      </c>
      <c r="L48" s="14">
        <f t="shared" si="0"/>
        <v>1.392535</v>
      </c>
      <c r="M48" s="45"/>
      <c r="N48" s="14">
        <v>200000</v>
      </c>
      <c r="O48" s="14">
        <f t="shared" si="1"/>
        <v>0</v>
      </c>
    </row>
    <row r="49" spans="1:17" ht="14.25">
      <c r="A49" s="23">
        <v>3</v>
      </c>
      <c r="B49" s="16" t="s">
        <v>89</v>
      </c>
      <c r="C49" s="6"/>
      <c r="D49" s="6"/>
      <c r="E49" s="14"/>
      <c r="F49" s="17"/>
      <c r="G49" s="14">
        <v>4500000</v>
      </c>
      <c r="H49" s="14">
        <v>4500000</v>
      </c>
      <c r="I49" s="14"/>
      <c r="J49" s="14">
        <v>544727.6</v>
      </c>
      <c r="K49" s="14">
        <v>837509.17</v>
      </c>
      <c r="L49" s="14">
        <f t="shared" si="0"/>
        <v>153.7482532553886</v>
      </c>
      <c r="M49" s="45"/>
      <c r="N49" s="14">
        <v>1490000</v>
      </c>
      <c r="O49" s="14">
        <f t="shared" si="1"/>
        <v>945272.4</v>
      </c>
      <c r="Q49" s="2"/>
    </row>
    <row r="50" spans="1:15" ht="15">
      <c r="A50" s="23"/>
      <c r="B50" s="24" t="s">
        <v>31</v>
      </c>
      <c r="C50" s="6"/>
      <c r="D50" s="6"/>
      <c r="E50" s="14"/>
      <c r="F50" s="17"/>
      <c r="G50" s="20">
        <f>SUM(G47:G49)</f>
        <v>13700000</v>
      </c>
      <c r="H50" s="20">
        <f>SUM(H47:H49)</f>
        <v>13200000</v>
      </c>
      <c r="I50" s="20"/>
      <c r="J50" s="20">
        <f>SUM(J47:J49)</f>
        <v>6744727.6</v>
      </c>
      <c r="K50" s="20">
        <f>SUM(K47:K49)</f>
        <v>4643424.31</v>
      </c>
      <c r="L50" s="20">
        <f t="shared" si="0"/>
        <v>68.84524602594773</v>
      </c>
      <c r="M50" s="46"/>
      <c r="N50" s="20">
        <f>SUM(N47:N49)</f>
        <v>6990000</v>
      </c>
      <c r="O50" s="20">
        <f t="shared" si="1"/>
        <v>245272.40000000037</v>
      </c>
    </row>
    <row r="51" spans="1:17" ht="15">
      <c r="A51" s="48">
        <v>5</v>
      </c>
      <c r="B51" s="24" t="s">
        <v>114</v>
      </c>
      <c r="C51" s="6"/>
      <c r="D51" s="6"/>
      <c r="E51" s="14"/>
      <c r="F51" s="17"/>
      <c r="G51" s="14"/>
      <c r="H51" s="14"/>
      <c r="I51" s="14"/>
      <c r="J51" s="14"/>
      <c r="K51" s="14"/>
      <c r="L51" s="14"/>
      <c r="M51" s="45"/>
      <c r="N51" s="14"/>
      <c r="O51" s="14"/>
      <c r="Q51" s="2"/>
    </row>
    <row r="52" spans="1:15" ht="14.25">
      <c r="A52" s="15">
        <v>1</v>
      </c>
      <c r="B52" s="16" t="s">
        <v>26</v>
      </c>
      <c r="C52" s="6"/>
      <c r="D52" s="6"/>
      <c r="E52" s="14"/>
      <c r="F52" s="17"/>
      <c r="G52" s="14">
        <v>2500000</v>
      </c>
      <c r="H52" s="14">
        <v>2500000</v>
      </c>
      <c r="I52" s="14"/>
      <c r="J52" s="14">
        <v>5000000</v>
      </c>
      <c r="K52" s="14">
        <v>1515673.9</v>
      </c>
      <c r="L52" s="14">
        <f t="shared" si="0"/>
        <v>30.313478</v>
      </c>
      <c r="M52" s="45"/>
      <c r="N52" s="14">
        <v>5000000</v>
      </c>
      <c r="O52" s="14">
        <f t="shared" si="1"/>
        <v>0</v>
      </c>
    </row>
    <row r="53" spans="1:15" ht="14.25">
      <c r="A53" s="15">
        <v>2</v>
      </c>
      <c r="B53" s="16" t="s">
        <v>107</v>
      </c>
      <c r="C53" s="6"/>
      <c r="D53" s="6"/>
      <c r="E53" s="14"/>
      <c r="F53" s="17"/>
      <c r="G53" s="14">
        <v>1000000</v>
      </c>
      <c r="H53" s="14">
        <v>500000</v>
      </c>
      <c r="I53" s="14"/>
      <c r="J53" s="14">
        <v>500000</v>
      </c>
      <c r="K53" s="14">
        <v>0</v>
      </c>
      <c r="L53" s="14">
        <f t="shared" si="0"/>
        <v>0</v>
      </c>
      <c r="M53" s="45"/>
      <c r="N53" s="14">
        <v>500000</v>
      </c>
      <c r="O53" s="14">
        <f t="shared" si="1"/>
        <v>0</v>
      </c>
    </row>
    <row r="54" spans="1:15" ht="15">
      <c r="A54" s="15"/>
      <c r="B54" s="24" t="s">
        <v>31</v>
      </c>
      <c r="C54" s="6"/>
      <c r="D54" s="6"/>
      <c r="E54" s="14"/>
      <c r="F54" s="17"/>
      <c r="G54" s="14"/>
      <c r="H54" s="14"/>
      <c r="I54" s="14"/>
      <c r="J54" s="20">
        <f>SUM(J52:J53)</f>
        <v>5500000</v>
      </c>
      <c r="K54" s="20">
        <f>SUM(K52:K53)</f>
        <v>1515673.9</v>
      </c>
      <c r="L54" s="20">
        <f t="shared" si="0"/>
        <v>27.55770727272727</v>
      </c>
      <c r="M54" s="45"/>
      <c r="N54" s="20">
        <f>SUM(N52:N53)</f>
        <v>5500000</v>
      </c>
      <c r="O54" s="20">
        <f t="shared" si="1"/>
        <v>0</v>
      </c>
    </row>
    <row r="55" spans="1:15" ht="15">
      <c r="A55" s="58"/>
      <c r="B55" s="59"/>
      <c r="C55" s="6"/>
      <c r="D55" s="6"/>
      <c r="E55" s="14"/>
      <c r="F55" s="17"/>
      <c r="G55" s="14"/>
      <c r="H55" s="14"/>
      <c r="I55" s="14"/>
      <c r="J55" s="14"/>
      <c r="K55" s="20"/>
      <c r="L55" s="14"/>
      <c r="M55" s="45"/>
      <c r="N55" s="14"/>
      <c r="O55" s="14"/>
    </row>
    <row r="56" spans="1:15" ht="15">
      <c r="A56" s="87" t="s">
        <v>150</v>
      </c>
      <c r="B56" s="88"/>
      <c r="C56" s="6"/>
      <c r="D56" s="6"/>
      <c r="E56" s="20">
        <f>SUM(E47:E48)</f>
        <v>9300000</v>
      </c>
      <c r="F56" s="20">
        <f>SUM(F47:F48)</f>
        <v>9300000</v>
      </c>
      <c r="G56" s="20">
        <f>SUM(G52:G53)</f>
        <v>3500000</v>
      </c>
      <c r="H56" s="20">
        <f>SUM(H52:H53)</f>
        <v>3000000</v>
      </c>
      <c r="I56" s="20"/>
      <c r="J56" s="20">
        <f>J13+J17+J44+J50+J54</f>
        <v>258164727.6</v>
      </c>
      <c r="K56" s="20">
        <f>K13+K17+K44+K50+K54</f>
        <v>173060271.93</v>
      </c>
      <c r="L56" s="20">
        <f t="shared" si="0"/>
        <v>67.034824446715</v>
      </c>
      <c r="M56" s="46"/>
      <c r="N56" s="20">
        <f>N13+N17+N44+N50+N54</f>
        <v>251090000</v>
      </c>
      <c r="O56" s="20">
        <f t="shared" si="1"/>
        <v>-7074727.599999994</v>
      </c>
    </row>
    <row r="57" spans="1:15" ht="15">
      <c r="A57" s="21"/>
      <c r="B57" s="21"/>
      <c r="C57" s="21"/>
      <c r="D57" s="21"/>
      <c r="E57" s="21"/>
      <c r="F57" s="21"/>
      <c r="G57" s="14"/>
      <c r="H57" s="14"/>
      <c r="I57" s="14"/>
      <c r="J57" s="14"/>
      <c r="K57" s="14"/>
      <c r="L57" s="20"/>
      <c r="M57" s="45"/>
      <c r="N57" s="14"/>
      <c r="O57" s="14"/>
    </row>
    <row r="58" spans="1:15" ht="15">
      <c r="A58" s="25"/>
      <c r="B58" s="25"/>
      <c r="C58" s="25"/>
      <c r="D58" s="25"/>
      <c r="E58" s="25"/>
      <c r="F58" s="25"/>
      <c r="G58" s="20"/>
      <c r="H58" s="20"/>
      <c r="I58" s="20"/>
      <c r="J58" s="14"/>
      <c r="K58" s="14"/>
      <c r="L58" s="20"/>
      <c r="M58" s="45"/>
      <c r="N58" s="14"/>
      <c r="O58" s="14"/>
    </row>
    <row r="59" spans="1:15" ht="15">
      <c r="A59" s="26" t="s">
        <v>27</v>
      </c>
      <c r="B59" s="26"/>
      <c r="C59" s="6"/>
      <c r="D59" s="6"/>
      <c r="E59" s="14"/>
      <c r="F59" s="6"/>
      <c r="G59" s="20"/>
      <c r="H59" s="20"/>
      <c r="I59" s="20"/>
      <c r="J59" s="14"/>
      <c r="K59" s="14"/>
      <c r="L59" s="20"/>
      <c r="M59" s="45"/>
      <c r="N59" s="14"/>
      <c r="O59" s="14"/>
    </row>
    <row r="60" spans="1:15" ht="15">
      <c r="A60" s="12">
        <v>1</v>
      </c>
      <c r="B60" s="73" t="s">
        <v>29</v>
      </c>
      <c r="C60" s="6"/>
      <c r="D60" s="6"/>
      <c r="E60" s="14"/>
      <c r="F60" s="6"/>
      <c r="G60" s="20"/>
      <c r="H60" s="20"/>
      <c r="I60" s="20"/>
      <c r="J60" s="14"/>
      <c r="K60" s="14"/>
      <c r="L60" s="20"/>
      <c r="M60" s="45"/>
      <c r="N60" s="14"/>
      <c r="O60" s="14"/>
    </row>
    <row r="61" spans="1:15" ht="14.25">
      <c r="A61" s="15">
        <v>1</v>
      </c>
      <c r="B61" s="69" t="s">
        <v>30</v>
      </c>
      <c r="C61" s="6"/>
      <c r="D61" s="6"/>
      <c r="E61" s="14">
        <v>2400000</v>
      </c>
      <c r="F61" s="17"/>
      <c r="G61" s="22">
        <v>2200000</v>
      </c>
      <c r="H61" s="22">
        <v>2400000</v>
      </c>
      <c r="I61" s="22"/>
      <c r="J61" s="14">
        <v>1900000</v>
      </c>
      <c r="K61" s="14">
        <v>1401586.83</v>
      </c>
      <c r="L61" s="14">
        <f t="shared" si="0"/>
        <v>73.76772789473685</v>
      </c>
      <c r="M61" s="45"/>
      <c r="N61" s="14">
        <v>2100000</v>
      </c>
      <c r="O61" s="14">
        <f t="shared" si="1"/>
        <v>200000</v>
      </c>
    </row>
    <row r="62" spans="1:15" ht="15">
      <c r="A62" s="27" t="s">
        <v>31</v>
      </c>
      <c r="B62" s="67"/>
      <c r="C62" s="6"/>
      <c r="D62" s="6"/>
      <c r="E62" s="20">
        <v>2400000</v>
      </c>
      <c r="F62" s="28"/>
      <c r="G62" s="29">
        <f>G61</f>
        <v>2200000</v>
      </c>
      <c r="H62" s="29">
        <f>H61</f>
        <v>2400000</v>
      </c>
      <c r="I62" s="29"/>
      <c r="J62" s="20">
        <f>J61</f>
        <v>1900000</v>
      </c>
      <c r="K62" s="29">
        <f>K61</f>
        <v>1401586.83</v>
      </c>
      <c r="L62" s="20">
        <f t="shared" si="0"/>
        <v>73.76772789473685</v>
      </c>
      <c r="M62" s="45"/>
      <c r="N62" s="20">
        <f>N61</f>
        <v>2100000</v>
      </c>
      <c r="O62" s="20">
        <f t="shared" si="1"/>
        <v>200000</v>
      </c>
    </row>
    <row r="63" spans="1:15" ht="15">
      <c r="A63" s="27"/>
      <c r="B63" s="67"/>
      <c r="C63" s="27"/>
      <c r="D63" s="27"/>
      <c r="E63" s="27"/>
      <c r="F63" s="27"/>
      <c r="G63" s="29"/>
      <c r="H63" s="29"/>
      <c r="I63" s="29"/>
      <c r="J63" s="14"/>
      <c r="K63" s="14"/>
      <c r="L63" s="20"/>
      <c r="M63" s="45"/>
      <c r="N63" s="14"/>
      <c r="O63" s="14"/>
    </row>
    <row r="64" spans="1:15" ht="15">
      <c r="A64" s="12">
        <v>2</v>
      </c>
      <c r="B64" s="73" t="s">
        <v>105</v>
      </c>
      <c r="C64" s="6"/>
      <c r="D64" s="6"/>
      <c r="E64" s="14"/>
      <c r="F64" s="6"/>
      <c r="G64" s="29"/>
      <c r="H64" s="29"/>
      <c r="I64" s="29"/>
      <c r="J64" s="14"/>
      <c r="K64" s="14"/>
      <c r="L64" s="20"/>
      <c r="M64" s="45"/>
      <c r="N64" s="14"/>
      <c r="O64" s="14"/>
    </row>
    <row r="65" spans="1:15" ht="14.25">
      <c r="A65" s="15">
        <v>1</v>
      </c>
      <c r="B65" s="69" t="s">
        <v>32</v>
      </c>
      <c r="C65" s="6"/>
      <c r="D65" s="6"/>
      <c r="E65" s="14">
        <v>9480000</v>
      </c>
      <c r="F65" s="18"/>
      <c r="G65" s="22">
        <v>20060000</v>
      </c>
      <c r="H65" s="22">
        <v>16945000</v>
      </c>
      <c r="I65" s="22"/>
      <c r="J65" s="14">
        <v>20621000</v>
      </c>
      <c r="K65" s="22">
        <v>10994602</v>
      </c>
      <c r="L65" s="14">
        <f t="shared" si="0"/>
        <v>53.31750157606324</v>
      </c>
      <c r="M65" s="45"/>
      <c r="N65" s="14">
        <v>20621000</v>
      </c>
      <c r="O65" s="14">
        <f t="shared" si="1"/>
        <v>0</v>
      </c>
    </row>
    <row r="66" spans="1:15" ht="14.25">
      <c r="A66" s="15">
        <v>2</v>
      </c>
      <c r="B66" s="69" t="s">
        <v>33</v>
      </c>
      <c r="C66" s="6"/>
      <c r="D66" s="6"/>
      <c r="E66" s="14">
        <v>1635000</v>
      </c>
      <c r="F66" s="18"/>
      <c r="G66" s="22">
        <v>2400000</v>
      </c>
      <c r="H66" s="22">
        <v>2300000</v>
      </c>
      <c r="I66" s="22"/>
      <c r="J66" s="14">
        <v>2004000</v>
      </c>
      <c r="K66" s="22">
        <v>942907.3</v>
      </c>
      <c r="L66" s="14">
        <f t="shared" si="0"/>
        <v>47.0512624750499</v>
      </c>
      <c r="M66" s="45"/>
      <c r="N66" s="14">
        <v>2004000</v>
      </c>
      <c r="O66" s="14">
        <f t="shared" si="1"/>
        <v>0</v>
      </c>
    </row>
    <row r="67" spans="1:15" ht="14.25">
      <c r="A67" s="15">
        <v>3</v>
      </c>
      <c r="B67" s="69" t="s">
        <v>34</v>
      </c>
      <c r="C67" s="6"/>
      <c r="D67" s="6"/>
      <c r="E67" s="14">
        <v>705000</v>
      </c>
      <c r="F67" s="18"/>
      <c r="G67" s="22">
        <v>2691000</v>
      </c>
      <c r="H67" s="22">
        <v>2335000</v>
      </c>
      <c r="I67" s="22"/>
      <c r="J67" s="14">
        <v>1832000</v>
      </c>
      <c r="K67" s="22">
        <v>578478.29</v>
      </c>
      <c r="L67" s="14">
        <f t="shared" si="0"/>
        <v>31.57632587336245</v>
      </c>
      <c r="M67" s="45"/>
      <c r="N67" s="14">
        <v>1832000</v>
      </c>
      <c r="O67" s="14">
        <f t="shared" si="1"/>
        <v>0</v>
      </c>
    </row>
    <row r="68" spans="1:15" ht="14.25">
      <c r="A68" s="15">
        <v>4</v>
      </c>
      <c r="B68" s="69" t="s">
        <v>35</v>
      </c>
      <c r="C68" s="6"/>
      <c r="D68" s="6"/>
      <c r="E68" s="14">
        <v>400000</v>
      </c>
      <c r="F68" s="18"/>
      <c r="G68" s="22">
        <v>600000</v>
      </c>
      <c r="H68" s="22">
        <v>600000</v>
      </c>
      <c r="I68" s="22"/>
      <c r="J68" s="14">
        <v>800000</v>
      </c>
      <c r="K68" s="14">
        <v>595651.53</v>
      </c>
      <c r="L68" s="14">
        <f t="shared" si="0"/>
        <v>74.45644125000001</v>
      </c>
      <c r="M68" s="45"/>
      <c r="N68" s="14">
        <v>800000</v>
      </c>
      <c r="O68" s="14">
        <f t="shared" si="1"/>
        <v>0</v>
      </c>
    </row>
    <row r="69" spans="1:15" ht="15">
      <c r="A69" s="27" t="s">
        <v>31</v>
      </c>
      <c r="B69" s="67"/>
      <c r="C69" s="6"/>
      <c r="D69" s="6"/>
      <c r="E69" s="20">
        <f>SUM(E65:E68)</f>
        <v>12220000</v>
      </c>
      <c r="F69" s="20"/>
      <c r="G69" s="29">
        <f>SUM(G65:G68)</f>
        <v>25751000</v>
      </c>
      <c r="H69" s="29">
        <f>SUM(H65:H68)</f>
        <v>22180000</v>
      </c>
      <c r="I69" s="29"/>
      <c r="J69" s="20">
        <f>SUM(J65:J68)</f>
        <v>25257000</v>
      </c>
      <c r="K69" s="20">
        <f>SUM(K65:K68)</f>
        <v>13111639.12</v>
      </c>
      <c r="L69" s="20">
        <f t="shared" si="0"/>
        <v>51.91289195074632</v>
      </c>
      <c r="M69" s="46"/>
      <c r="N69" s="20">
        <f>SUM(N65:N68)</f>
        <v>25257000</v>
      </c>
      <c r="O69" s="20">
        <f t="shared" si="1"/>
        <v>0</v>
      </c>
    </row>
    <row r="70" spans="1:15" ht="15">
      <c r="A70" s="12"/>
      <c r="B70" s="72"/>
      <c r="C70" s="21"/>
      <c r="D70" s="21"/>
      <c r="E70" s="21"/>
      <c r="F70" s="21"/>
      <c r="G70" s="29"/>
      <c r="H70" s="29"/>
      <c r="I70" s="29"/>
      <c r="J70" s="14"/>
      <c r="K70" s="14"/>
      <c r="L70" s="20"/>
      <c r="M70" s="45"/>
      <c r="N70" s="14"/>
      <c r="O70" s="14"/>
    </row>
    <row r="71" spans="1:15" ht="15">
      <c r="A71" s="12">
        <v>3</v>
      </c>
      <c r="B71" s="74" t="s">
        <v>36</v>
      </c>
      <c r="C71" s="6"/>
      <c r="D71" s="6"/>
      <c r="E71" s="14"/>
      <c r="F71" s="6"/>
      <c r="G71" s="29"/>
      <c r="H71" s="29"/>
      <c r="I71" s="29"/>
      <c r="J71" s="14"/>
      <c r="K71" s="14"/>
      <c r="L71" s="20"/>
      <c r="M71" s="45"/>
      <c r="N71" s="14"/>
      <c r="O71" s="14"/>
    </row>
    <row r="72" spans="1:15" ht="14.25">
      <c r="A72" s="15">
        <v>1</v>
      </c>
      <c r="B72" s="69" t="s">
        <v>37</v>
      </c>
      <c r="C72" s="6"/>
      <c r="D72" s="6"/>
      <c r="E72" s="14">
        <v>9200000</v>
      </c>
      <c r="F72" s="17"/>
      <c r="G72" s="22">
        <v>15000000</v>
      </c>
      <c r="H72" s="22">
        <v>10000000</v>
      </c>
      <c r="I72" s="22"/>
      <c r="J72" s="14">
        <v>8500000</v>
      </c>
      <c r="K72" s="14">
        <v>6063831.1</v>
      </c>
      <c r="L72" s="14">
        <f t="shared" si="0"/>
        <v>71.3391894117647</v>
      </c>
      <c r="M72" s="45"/>
      <c r="N72" s="14">
        <v>8500000</v>
      </c>
      <c r="O72" s="14">
        <f t="shared" si="1"/>
        <v>0</v>
      </c>
    </row>
    <row r="73" spans="1:15" ht="14.25">
      <c r="A73" s="15">
        <v>2</v>
      </c>
      <c r="B73" s="69" t="s">
        <v>38</v>
      </c>
      <c r="C73" s="6"/>
      <c r="D73" s="6"/>
      <c r="E73" s="14">
        <v>10000000</v>
      </c>
      <c r="F73" s="17"/>
      <c r="G73" s="22">
        <v>18000000</v>
      </c>
      <c r="H73" s="22">
        <v>18000000</v>
      </c>
      <c r="I73" s="22"/>
      <c r="J73" s="14">
        <v>15000000</v>
      </c>
      <c r="K73" s="14">
        <v>10401715.75</v>
      </c>
      <c r="L73" s="14">
        <f t="shared" si="0"/>
        <v>69.34477166666667</v>
      </c>
      <c r="M73" s="45"/>
      <c r="N73" s="14">
        <v>15000000</v>
      </c>
      <c r="O73" s="14">
        <f>N73-J73</f>
        <v>0</v>
      </c>
    </row>
    <row r="74" spans="1:15" ht="14.25">
      <c r="A74" s="15">
        <v>3</v>
      </c>
      <c r="B74" s="69" t="s">
        <v>39</v>
      </c>
      <c r="C74" s="6"/>
      <c r="D74" s="6"/>
      <c r="E74" s="14">
        <v>1060000</v>
      </c>
      <c r="F74" s="17"/>
      <c r="G74" s="22">
        <v>1300000</v>
      </c>
      <c r="H74" s="22">
        <v>1300000</v>
      </c>
      <c r="I74" s="22"/>
      <c r="J74" s="14">
        <v>1300000</v>
      </c>
      <c r="K74" s="14">
        <v>554333.63</v>
      </c>
      <c r="L74" s="14">
        <f t="shared" si="0"/>
        <v>42.64104846153846</v>
      </c>
      <c r="M74" s="45"/>
      <c r="N74" s="14">
        <v>1300000</v>
      </c>
      <c r="O74" s="14">
        <f t="shared" si="1"/>
        <v>0</v>
      </c>
    </row>
    <row r="75" spans="1:15" ht="15">
      <c r="A75" s="27" t="s">
        <v>31</v>
      </c>
      <c r="B75" s="67"/>
      <c r="C75" s="6"/>
      <c r="D75" s="6"/>
      <c r="E75" s="20">
        <f>SUM(E72:E74)</f>
        <v>20260000</v>
      </c>
      <c r="F75" s="20"/>
      <c r="G75" s="29">
        <f>SUM(G72:G74)</f>
        <v>34300000</v>
      </c>
      <c r="H75" s="29">
        <f>SUM(H72:H74)</f>
        <v>29300000</v>
      </c>
      <c r="I75" s="29"/>
      <c r="J75" s="20">
        <f>SUM(J72:J74)</f>
        <v>24800000</v>
      </c>
      <c r="K75" s="29">
        <f>SUM(K72:K74)</f>
        <v>17019880.48</v>
      </c>
      <c r="L75" s="20">
        <f t="shared" si="0"/>
        <v>68.62855032258065</v>
      </c>
      <c r="M75" s="46"/>
      <c r="N75" s="20">
        <f>SUM(N72:N74)</f>
        <v>24800000</v>
      </c>
      <c r="O75" s="20">
        <f t="shared" si="1"/>
        <v>0</v>
      </c>
    </row>
    <row r="76" spans="1:15" ht="15">
      <c r="A76" s="12"/>
      <c r="B76" s="72"/>
      <c r="C76" s="21"/>
      <c r="D76" s="21"/>
      <c r="E76" s="21"/>
      <c r="F76" s="21"/>
      <c r="G76" s="29"/>
      <c r="H76" s="29"/>
      <c r="I76" s="29"/>
      <c r="J76" s="14"/>
      <c r="K76" s="14"/>
      <c r="L76" s="20"/>
      <c r="M76" s="45"/>
      <c r="N76" s="14"/>
      <c r="O76" s="20"/>
    </row>
    <row r="77" spans="1:15" ht="15">
      <c r="A77" s="49">
        <v>4</v>
      </c>
      <c r="B77" s="68" t="s">
        <v>40</v>
      </c>
      <c r="C77" s="6"/>
      <c r="D77" s="6"/>
      <c r="E77" s="14"/>
      <c r="F77" s="6"/>
      <c r="G77" s="29"/>
      <c r="H77" s="29"/>
      <c r="I77" s="29"/>
      <c r="J77" s="14"/>
      <c r="K77" s="14"/>
      <c r="L77" s="20"/>
      <c r="M77" s="45"/>
      <c r="N77" s="14"/>
      <c r="O77" s="20"/>
    </row>
    <row r="78" spans="1:16" ht="15">
      <c r="A78" s="15">
        <v>1</v>
      </c>
      <c r="B78" s="69" t="s">
        <v>41</v>
      </c>
      <c r="C78" s="6"/>
      <c r="D78" s="6"/>
      <c r="E78" s="14">
        <v>78244560</v>
      </c>
      <c r="F78" s="20"/>
      <c r="G78" s="22">
        <v>97550200</v>
      </c>
      <c r="H78" s="22">
        <v>95510200</v>
      </c>
      <c r="I78" s="22"/>
      <c r="J78" s="14">
        <v>96650000</v>
      </c>
      <c r="K78" s="22">
        <v>58746415.2</v>
      </c>
      <c r="L78" s="14">
        <f aca="true" t="shared" si="3" ref="L78:L141">K78/J78*100</f>
        <v>60.7826334195551</v>
      </c>
      <c r="M78" s="61">
        <v>36377760.33</v>
      </c>
      <c r="N78" s="14">
        <v>96650000</v>
      </c>
      <c r="O78" s="20">
        <f>N78-J78</f>
        <v>0</v>
      </c>
      <c r="P78" s="2"/>
    </row>
    <row r="79" spans="1:15" ht="15">
      <c r="A79" s="15">
        <v>2</v>
      </c>
      <c r="B79" s="69" t="s">
        <v>120</v>
      </c>
      <c r="C79" s="6"/>
      <c r="D79" s="6"/>
      <c r="E79" s="14">
        <v>14564746</v>
      </c>
      <c r="F79" s="20"/>
      <c r="G79" s="22">
        <v>5500000</v>
      </c>
      <c r="H79" s="22">
        <v>5500000</v>
      </c>
      <c r="I79" s="22"/>
      <c r="J79" s="14">
        <v>5340000</v>
      </c>
      <c r="K79" s="22">
        <v>3558987.19</v>
      </c>
      <c r="L79" s="14">
        <f t="shared" si="3"/>
        <v>66.64770018726591</v>
      </c>
      <c r="M79" s="61">
        <v>1409362.08</v>
      </c>
      <c r="N79" s="14">
        <v>5340000</v>
      </c>
      <c r="O79" s="14">
        <f aca="true" t="shared" si="4" ref="O79:O140">N79-J79</f>
        <v>0</v>
      </c>
    </row>
    <row r="80" spans="1:15" ht="15">
      <c r="A80" s="15">
        <v>3</v>
      </c>
      <c r="B80" s="69" t="s">
        <v>42</v>
      </c>
      <c r="C80" s="6"/>
      <c r="D80" s="6"/>
      <c r="E80" s="14">
        <v>14564746</v>
      </c>
      <c r="F80" s="20"/>
      <c r="G80" s="22">
        <v>18446000</v>
      </c>
      <c r="H80" s="22">
        <v>18081000</v>
      </c>
      <c r="I80" s="22"/>
      <c r="J80" s="14">
        <v>17300350</v>
      </c>
      <c r="K80" s="22">
        <v>10919082.96</v>
      </c>
      <c r="L80" s="14">
        <f t="shared" si="3"/>
        <v>63.114809584777184</v>
      </c>
      <c r="M80" s="61">
        <v>6762625.67</v>
      </c>
      <c r="N80" s="14">
        <v>17300350</v>
      </c>
      <c r="O80" s="14">
        <f t="shared" si="4"/>
        <v>0</v>
      </c>
    </row>
    <row r="81" spans="1:15" ht="15">
      <c r="A81" s="27" t="s">
        <v>31</v>
      </c>
      <c r="B81" s="67"/>
      <c r="C81" s="6"/>
      <c r="D81" s="6"/>
      <c r="E81" s="20">
        <f>SUM(E78:E80)</f>
        <v>107374052</v>
      </c>
      <c r="F81" s="20"/>
      <c r="G81" s="29">
        <f>SUM(G78:G80)</f>
        <v>121496200</v>
      </c>
      <c r="H81" s="29">
        <f>SUM(H78:H80)</f>
        <v>119091200</v>
      </c>
      <c r="I81" s="29"/>
      <c r="J81" s="20">
        <f>SUM(J78:J80)</f>
        <v>119290350</v>
      </c>
      <c r="K81" s="29">
        <f>SUM(K78:K80)</f>
        <v>73224485.35</v>
      </c>
      <c r="L81" s="20">
        <f t="shared" si="3"/>
        <v>61.383410602785546</v>
      </c>
      <c r="M81" s="62"/>
      <c r="N81" s="20">
        <f>SUM(N78:N80)</f>
        <v>119290350</v>
      </c>
      <c r="O81" s="20">
        <f t="shared" si="4"/>
        <v>0</v>
      </c>
    </row>
    <row r="82" spans="1:15" ht="15">
      <c r="A82" s="12"/>
      <c r="B82" s="72"/>
      <c r="C82" s="21"/>
      <c r="D82" s="21"/>
      <c r="E82" s="21"/>
      <c r="F82" s="21"/>
      <c r="G82" s="29"/>
      <c r="H82" s="29"/>
      <c r="I82" s="29"/>
      <c r="J82" s="14"/>
      <c r="K82" s="14"/>
      <c r="L82" s="14"/>
      <c r="M82" s="45"/>
      <c r="N82" s="14"/>
      <c r="O82" s="14"/>
    </row>
    <row r="83" spans="1:15" ht="15">
      <c r="A83" s="12">
        <v>5</v>
      </c>
      <c r="B83" s="67" t="s">
        <v>43</v>
      </c>
      <c r="C83" s="6"/>
      <c r="D83" s="6"/>
      <c r="E83" s="14"/>
      <c r="F83" s="6"/>
      <c r="G83" s="29"/>
      <c r="H83" s="29"/>
      <c r="I83" s="29"/>
      <c r="J83" s="14"/>
      <c r="K83" s="14"/>
      <c r="L83" s="14"/>
      <c r="M83" s="45"/>
      <c r="N83" s="14"/>
      <c r="O83" s="14"/>
    </row>
    <row r="84" spans="1:15" ht="14.25">
      <c r="A84" s="15">
        <v>1</v>
      </c>
      <c r="B84" s="16" t="s">
        <v>126</v>
      </c>
      <c r="C84" s="6"/>
      <c r="D84" s="6"/>
      <c r="E84" s="14">
        <v>450000</v>
      </c>
      <c r="F84" s="18"/>
      <c r="G84" s="22">
        <v>900000</v>
      </c>
      <c r="H84" s="22">
        <v>900000</v>
      </c>
      <c r="I84" s="22"/>
      <c r="J84" s="14">
        <v>950000</v>
      </c>
      <c r="K84" s="14">
        <v>691766</v>
      </c>
      <c r="L84" s="14">
        <f t="shared" si="3"/>
        <v>72.81747368421053</v>
      </c>
      <c r="M84" s="45"/>
      <c r="N84" s="14">
        <v>950000</v>
      </c>
      <c r="O84" s="14">
        <f t="shared" si="4"/>
        <v>0</v>
      </c>
    </row>
    <row r="85" spans="1:15" ht="14.25">
      <c r="A85" s="15">
        <v>2</v>
      </c>
      <c r="B85" s="16" t="s">
        <v>106</v>
      </c>
      <c r="C85" s="6"/>
      <c r="D85" s="6"/>
      <c r="E85" s="14">
        <v>350000</v>
      </c>
      <c r="F85" s="18"/>
      <c r="G85" s="22">
        <v>1500000</v>
      </c>
      <c r="H85" s="22">
        <v>1500000</v>
      </c>
      <c r="I85" s="22"/>
      <c r="J85" s="14">
        <v>1500000</v>
      </c>
      <c r="K85" s="14">
        <v>238925.19</v>
      </c>
      <c r="L85" s="14">
        <f t="shared" si="3"/>
        <v>15.928346</v>
      </c>
      <c r="M85" s="45"/>
      <c r="N85" s="14">
        <v>1500000</v>
      </c>
      <c r="O85" s="14">
        <f t="shared" si="4"/>
        <v>0</v>
      </c>
    </row>
    <row r="86" spans="1:15" ht="14.25">
      <c r="A86" s="15">
        <v>3</v>
      </c>
      <c r="B86" s="16" t="s">
        <v>121</v>
      </c>
      <c r="C86" s="6"/>
      <c r="D86" s="6"/>
      <c r="E86" s="14"/>
      <c r="F86" s="18"/>
      <c r="G86" s="22">
        <v>113000</v>
      </c>
      <c r="H86" s="22">
        <v>0</v>
      </c>
      <c r="I86" s="22"/>
      <c r="J86" s="14">
        <v>800000</v>
      </c>
      <c r="K86" s="14">
        <v>242135.25</v>
      </c>
      <c r="L86" s="14">
        <f t="shared" si="3"/>
        <v>30.266906249999998</v>
      </c>
      <c r="M86" s="61"/>
      <c r="N86" s="14">
        <v>800000</v>
      </c>
      <c r="O86" s="14">
        <f t="shared" si="4"/>
        <v>0</v>
      </c>
    </row>
    <row r="87" spans="1:15" ht="14.25">
      <c r="A87" s="15">
        <v>4</v>
      </c>
      <c r="B87" s="16" t="s">
        <v>103</v>
      </c>
      <c r="C87" s="6"/>
      <c r="D87" s="6"/>
      <c r="E87" s="14">
        <v>350000</v>
      </c>
      <c r="F87" s="18"/>
      <c r="G87" s="22">
        <v>950000</v>
      </c>
      <c r="H87" s="22">
        <v>800000</v>
      </c>
      <c r="I87" s="22"/>
      <c r="J87" s="14">
        <v>600000</v>
      </c>
      <c r="K87" s="14">
        <v>0</v>
      </c>
      <c r="L87" s="14">
        <f t="shared" si="3"/>
        <v>0</v>
      </c>
      <c r="M87" s="45"/>
      <c r="N87" s="82">
        <v>600000</v>
      </c>
      <c r="O87" s="14">
        <f t="shared" si="4"/>
        <v>0</v>
      </c>
    </row>
    <row r="88" spans="1:15" ht="14.25">
      <c r="A88" s="15">
        <v>5</v>
      </c>
      <c r="B88" s="16" t="s">
        <v>44</v>
      </c>
      <c r="C88" s="6"/>
      <c r="D88" s="6"/>
      <c r="E88" s="14">
        <v>200000</v>
      </c>
      <c r="F88" s="18"/>
      <c r="G88" s="22">
        <v>500000</v>
      </c>
      <c r="H88" s="22">
        <v>500000</v>
      </c>
      <c r="I88" s="22"/>
      <c r="J88" s="14">
        <v>4270000</v>
      </c>
      <c r="K88" s="14">
        <v>191642.28</v>
      </c>
      <c r="L88" s="14">
        <f t="shared" si="3"/>
        <v>4.4881096018735365</v>
      </c>
      <c r="M88" s="61"/>
      <c r="N88" s="14">
        <v>7300000</v>
      </c>
      <c r="O88" s="14">
        <f t="shared" si="4"/>
        <v>3030000</v>
      </c>
    </row>
    <row r="89" spans="1:16" ht="14.25">
      <c r="A89" s="15">
        <v>6</v>
      </c>
      <c r="B89" s="16" t="s">
        <v>45</v>
      </c>
      <c r="C89" s="6"/>
      <c r="D89" s="6"/>
      <c r="E89" s="14">
        <v>90000</v>
      </c>
      <c r="F89" s="18"/>
      <c r="G89" s="22">
        <v>300000</v>
      </c>
      <c r="H89" s="22">
        <v>300000</v>
      </c>
      <c r="I89" s="22"/>
      <c r="J89" s="14">
        <v>200000</v>
      </c>
      <c r="K89" s="14">
        <v>5400</v>
      </c>
      <c r="L89" s="14">
        <f t="shared" si="3"/>
        <v>2.7</v>
      </c>
      <c r="M89" s="45"/>
      <c r="N89" s="14">
        <v>200000</v>
      </c>
      <c r="O89" s="14">
        <f t="shared" si="4"/>
        <v>0</v>
      </c>
      <c r="P89" s="2"/>
    </row>
    <row r="90" spans="1:16" ht="14.25">
      <c r="A90" s="15">
        <v>7</v>
      </c>
      <c r="B90" s="16" t="s">
        <v>46</v>
      </c>
      <c r="C90" s="6"/>
      <c r="D90" s="6"/>
      <c r="E90" s="14">
        <v>100000</v>
      </c>
      <c r="F90" s="18"/>
      <c r="G90" s="22">
        <v>130000</v>
      </c>
      <c r="H90" s="22">
        <v>130000</v>
      </c>
      <c r="I90" s="22"/>
      <c r="J90" s="14">
        <v>50000</v>
      </c>
      <c r="K90" s="14">
        <v>18424</v>
      </c>
      <c r="L90" s="14">
        <f t="shared" si="3"/>
        <v>36.848</v>
      </c>
      <c r="M90" s="45"/>
      <c r="N90" s="14">
        <v>50000</v>
      </c>
      <c r="O90" s="14">
        <f t="shared" si="4"/>
        <v>0</v>
      </c>
      <c r="P90" s="2"/>
    </row>
    <row r="91" spans="1:15" ht="14.25">
      <c r="A91" s="15">
        <v>8</v>
      </c>
      <c r="B91" s="16" t="s">
        <v>101</v>
      </c>
      <c r="C91" s="6"/>
      <c r="D91" s="6"/>
      <c r="E91" s="14">
        <v>3700000</v>
      </c>
      <c r="F91" s="18"/>
      <c r="G91" s="22">
        <v>30000</v>
      </c>
      <c r="H91" s="22">
        <v>30000</v>
      </c>
      <c r="I91" s="22"/>
      <c r="J91" s="14">
        <v>30000</v>
      </c>
      <c r="K91" s="14">
        <v>0</v>
      </c>
      <c r="L91" s="14">
        <f t="shared" si="3"/>
        <v>0</v>
      </c>
      <c r="M91" s="45"/>
      <c r="N91" s="14">
        <v>20000</v>
      </c>
      <c r="O91" s="14">
        <f t="shared" si="4"/>
        <v>-10000</v>
      </c>
    </row>
    <row r="92" spans="1:15" ht="14.25">
      <c r="A92" s="15">
        <v>9</v>
      </c>
      <c r="B92" s="16" t="s">
        <v>47</v>
      </c>
      <c r="C92" s="6"/>
      <c r="D92" s="6"/>
      <c r="E92" s="14"/>
      <c r="F92" s="18"/>
      <c r="G92" s="22">
        <v>30000</v>
      </c>
      <c r="H92" s="22">
        <v>30000</v>
      </c>
      <c r="I92" s="22"/>
      <c r="J92" s="14">
        <v>30000</v>
      </c>
      <c r="K92" s="14">
        <v>26874.33</v>
      </c>
      <c r="L92" s="14">
        <f t="shared" si="3"/>
        <v>89.5811</v>
      </c>
      <c r="M92" s="45"/>
      <c r="N92" s="14">
        <v>40000</v>
      </c>
      <c r="O92" s="14">
        <f t="shared" si="4"/>
        <v>10000</v>
      </c>
    </row>
    <row r="93" spans="1:15" ht="14.25">
      <c r="A93" s="15">
        <v>10</v>
      </c>
      <c r="B93" s="30" t="s">
        <v>102</v>
      </c>
      <c r="C93" s="30"/>
      <c r="D93" s="6"/>
      <c r="E93" s="14"/>
      <c r="F93" s="18"/>
      <c r="G93" s="22">
        <v>15000</v>
      </c>
      <c r="H93" s="22">
        <v>15000</v>
      </c>
      <c r="I93" s="22"/>
      <c r="J93" s="14">
        <v>15000</v>
      </c>
      <c r="K93" s="14">
        <v>0</v>
      </c>
      <c r="L93" s="14">
        <f t="shared" si="3"/>
        <v>0</v>
      </c>
      <c r="M93" s="45"/>
      <c r="N93" s="14">
        <v>15000</v>
      </c>
      <c r="O93" s="14">
        <f t="shared" si="4"/>
        <v>0</v>
      </c>
    </row>
    <row r="94" spans="1:15" ht="14.25">
      <c r="A94" s="15">
        <v>11</v>
      </c>
      <c r="B94" s="16" t="s">
        <v>48</v>
      </c>
      <c r="C94" s="6"/>
      <c r="D94" s="6"/>
      <c r="E94" s="14"/>
      <c r="F94" s="18"/>
      <c r="G94" s="22">
        <v>8300000</v>
      </c>
      <c r="H94" s="22">
        <v>8800000</v>
      </c>
      <c r="I94" s="22"/>
      <c r="J94" s="14">
        <v>8800000</v>
      </c>
      <c r="K94" s="42">
        <v>5992983.67</v>
      </c>
      <c r="L94" s="14">
        <f t="shared" si="3"/>
        <v>68.10208715909091</v>
      </c>
      <c r="M94" s="45"/>
      <c r="N94" s="14">
        <v>8800000</v>
      </c>
      <c r="O94" s="14">
        <f t="shared" si="4"/>
        <v>0</v>
      </c>
    </row>
    <row r="95" spans="1:15" ht="15">
      <c r="A95" s="27" t="s">
        <v>31</v>
      </c>
      <c r="B95" s="67"/>
      <c r="C95" s="6"/>
      <c r="D95" s="6"/>
      <c r="E95" s="20">
        <f>SUM(E84:E91)</f>
        <v>5240000</v>
      </c>
      <c r="F95" s="20"/>
      <c r="G95" s="29">
        <f>SUM(G84:G94)</f>
        <v>12768000</v>
      </c>
      <c r="H95" s="29">
        <f>SUM(H84:H94)</f>
        <v>13005000</v>
      </c>
      <c r="I95" s="29"/>
      <c r="J95" s="20">
        <f>SUM(J84:J94)</f>
        <v>17245000</v>
      </c>
      <c r="K95" s="29">
        <f>SUM(K84:K94)</f>
        <v>7408150.72</v>
      </c>
      <c r="L95" s="20">
        <f t="shared" si="3"/>
        <v>42.95825294288199</v>
      </c>
      <c r="M95" s="46"/>
      <c r="N95" s="20">
        <f>SUM(N84:N94)</f>
        <v>20275000</v>
      </c>
      <c r="O95" s="20">
        <f t="shared" si="4"/>
        <v>3030000</v>
      </c>
    </row>
    <row r="96" spans="1:15" ht="15">
      <c r="A96" s="12">
        <v>6</v>
      </c>
      <c r="B96" s="68" t="s">
        <v>133</v>
      </c>
      <c r="C96" s="27"/>
      <c r="D96" s="27"/>
      <c r="E96" s="27"/>
      <c r="F96" s="27"/>
      <c r="G96" s="29"/>
      <c r="H96" s="29"/>
      <c r="I96" s="29"/>
      <c r="J96" s="14"/>
      <c r="K96" s="14"/>
      <c r="L96" s="14"/>
      <c r="M96" s="45"/>
      <c r="N96" s="14"/>
      <c r="O96" s="14"/>
    </row>
    <row r="97" spans="1:15" ht="14.25">
      <c r="A97" s="15">
        <v>1</v>
      </c>
      <c r="B97" s="69" t="s">
        <v>49</v>
      </c>
      <c r="C97" s="6"/>
      <c r="D97" s="6"/>
      <c r="E97" s="14">
        <v>4450000</v>
      </c>
      <c r="F97" s="18"/>
      <c r="G97" s="22">
        <v>150000</v>
      </c>
      <c r="H97" s="22">
        <v>150000</v>
      </c>
      <c r="I97" s="22"/>
      <c r="J97" s="14">
        <v>499000</v>
      </c>
      <c r="K97" s="14">
        <v>94785.82</v>
      </c>
      <c r="L97" s="14">
        <f t="shared" si="3"/>
        <v>18.995154308617234</v>
      </c>
      <c r="M97" s="45"/>
      <c r="N97" s="14">
        <v>499000</v>
      </c>
      <c r="O97" s="14">
        <f t="shared" si="4"/>
        <v>0</v>
      </c>
    </row>
    <row r="98" spans="1:15" ht="14.25">
      <c r="A98" s="15">
        <v>3</v>
      </c>
      <c r="B98" s="69" t="s">
        <v>50</v>
      </c>
      <c r="C98" s="6"/>
      <c r="D98" s="6"/>
      <c r="E98" s="14">
        <v>350000</v>
      </c>
      <c r="F98" s="31"/>
      <c r="G98" s="22">
        <v>5400000</v>
      </c>
      <c r="H98" s="22">
        <v>5400000</v>
      </c>
      <c r="I98" s="22"/>
      <c r="J98" s="14">
        <v>11000000</v>
      </c>
      <c r="K98" s="14">
        <v>9380907.99</v>
      </c>
      <c r="L98" s="14">
        <f t="shared" si="3"/>
        <v>85.28098172727273</v>
      </c>
      <c r="M98" s="45"/>
      <c r="N98" s="14">
        <v>13700000</v>
      </c>
      <c r="O98" s="14">
        <f t="shared" si="4"/>
        <v>2700000</v>
      </c>
    </row>
    <row r="99" spans="1:15" ht="14.25">
      <c r="A99" s="15">
        <v>4</v>
      </c>
      <c r="B99" s="69" t="s">
        <v>130</v>
      </c>
      <c r="C99" s="6"/>
      <c r="D99" s="6"/>
      <c r="E99" s="14"/>
      <c r="F99" s="31"/>
      <c r="G99" s="22"/>
      <c r="H99" s="22"/>
      <c r="I99" s="22"/>
      <c r="J99" s="14">
        <v>544727.57</v>
      </c>
      <c r="K99" s="14">
        <v>837509.14</v>
      </c>
      <c r="L99" s="14">
        <f t="shared" si="3"/>
        <v>153.7482562154877</v>
      </c>
      <c r="M99" s="45"/>
      <c r="N99" s="14">
        <v>1490000</v>
      </c>
      <c r="O99" s="14">
        <f t="shared" si="4"/>
        <v>945272.43</v>
      </c>
    </row>
    <row r="100" spans="1:15" ht="15">
      <c r="A100" s="27" t="s">
        <v>31</v>
      </c>
      <c r="B100" s="67"/>
      <c r="C100" s="6"/>
      <c r="D100" s="6"/>
      <c r="E100" s="20">
        <f>SUM(E97:E98)</f>
        <v>4800000</v>
      </c>
      <c r="F100" s="20"/>
      <c r="G100" s="29">
        <f>SUM(G97:G98)</f>
        <v>5550000</v>
      </c>
      <c r="H100" s="29">
        <f>SUM(H97:H98)</f>
        <v>5550000</v>
      </c>
      <c r="I100" s="29"/>
      <c r="J100" s="20">
        <f>SUM(J97:J99)</f>
        <v>12043727.57</v>
      </c>
      <c r="K100" s="29">
        <f>SUM(K97:K99)</f>
        <v>10313202.950000001</v>
      </c>
      <c r="L100" s="20">
        <f t="shared" si="3"/>
        <v>85.63132045339017</v>
      </c>
      <c r="M100" s="46"/>
      <c r="N100" s="20">
        <f>SUM(N97:N99)</f>
        <v>15689000</v>
      </c>
      <c r="O100" s="20">
        <f t="shared" si="4"/>
        <v>3645272.4299999997</v>
      </c>
    </row>
    <row r="101" spans="1:15" ht="15">
      <c r="A101" s="27"/>
      <c r="B101" s="67"/>
      <c r="C101" s="27"/>
      <c r="D101" s="27"/>
      <c r="E101" s="27"/>
      <c r="F101" s="27"/>
      <c r="G101" s="29"/>
      <c r="H101" s="29"/>
      <c r="I101" s="29"/>
      <c r="J101" s="14"/>
      <c r="K101" s="14"/>
      <c r="L101" s="14"/>
      <c r="M101" s="45"/>
      <c r="N101" s="14"/>
      <c r="O101" s="14"/>
    </row>
    <row r="102" spans="1:15" ht="15">
      <c r="A102" s="44">
        <v>7</v>
      </c>
      <c r="B102" s="70" t="s">
        <v>134</v>
      </c>
      <c r="C102" s="6"/>
      <c r="D102" s="6"/>
      <c r="E102" s="20"/>
      <c r="F102" s="20"/>
      <c r="G102" s="29"/>
      <c r="H102" s="29"/>
      <c r="I102" s="29"/>
      <c r="J102" s="14"/>
      <c r="K102" s="14"/>
      <c r="L102" s="20"/>
      <c r="M102" s="45"/>
      <c r="N102" s="14"/>
      <c r="O102" s="14"/>
    </row>
    <row r="103" spans="1:15" ht="15">
      <c r="A103" s="32">
        <v>1</v>
      </c>
      <c r="B103" s="71" t="s">
        <v>108</v>
      </c>
      <c r="C103" s="6"/>
      <c r="D103" s="6"/>
      <c r="E103" s="20"/>
      <c r="F103" s="20"/>
      <c r="G103" s="29">
        <v>0</v>
      </c>
      <c r="H103" s="29">
        <v>500000</v>
      </c>
      <c r="I103" s="29"/>
      <c r="J103" s="20">
        <v>500000</v>
      </c>
      <c r="K103" s="29">
        <v>0</v>
      </c>
      <c r="L103" s="20">
        <f t="shared" si="3"/>
        <v>0</v>
      </c>
      <c r="M103" s="46"/>
      <c r="N103" s="20">
        <v>500000</v>
      </c>
      <c r="O103" s="20">
        <f t="shared" si="4"/>
        <v>0</v>
      </c>
    </row>
    <row r="104" spans="1:15" ht="15">
      <c r="A104" s="30"/>
      <c r="B104" s="72"/>
      <c r="C104" s="30"/>
      <c r="D104" s="30"/>
      <c r="E104" s="30"/>
      <c r="F104" s="30"/>
      <c r="G104" s="29"/>
      <c r="H104" s="29"/>
      <c r="I104" s="29"/>
      <c r="J104" s="14"/>
      <c r="K104" s="14"/>
      <c r="L104" s="20"/>
      <c r="M104" s="45"/>
      <c r="N104" s="14"/>
      <c r="O104" s="14"/>
    </row>
    <row r="105" spans="1:15" ht="15">
      <c r="A105" s="12">
        <v>8</v>
      </c>
      <c r="B105" s="67" t="s">
        <v>51</v>
      </c>
      <c r="C105" s="6"/>
      <c r="D105" s="6"/>
      <c r="E105" s="14"/>
      <c r="F105" s="20"/>
      <c r="G105" s="29"/>
      <c r="H105" s="29"/>
      <c r="I105" s="29"/>
      <c r="J105" s="14"/>
      <c r="K105" s="14"/>
      <c r="L105" s="14"/>
      <c r="M105" s="45"/>
      <c r="N105" s="14"/>
      <c r="O105" s="14"/>
    </row>
    <row r="106" spans="1:15" ht="14.25">
      <c r="A106" s="15">
        <v>1</v>
      </c>
      <c r="B106" s="16" t="s">
        <v>112</v>
      </c>
      <c r="C106" s="6"/>
      <c r="D106" s="6"/>
      <c r="E106" s="14"/>
      <c r="F106" s="6"/>
      <c r="G106" s="22">
        <v>1880000</v>
      </c>
      <c r="H106" s="22">
        <v>2000000</v>
      </c>
      <c r="I106" s="22"/>
      <c r="J106" s="14">
        <v>1400000</v>
      </c>
      <c r="K106" s="14">
        <v>802385.58</v>
      </c>
      <c r="L106" s="14">
        <f t="shared" si="3"/>
        <v>57.31325571428572</v>
      </c>
      <c r="M106" s="45"/>
      <c r="N106" s="14">
        <v>1400000</v>
      </c>
      <c r="O106" s="14">
        <f t="shared" si="4"/>
        <v>0</v>
      </c>
    </row>
    <row r="107" spans="1:15" ht="14.25">
      <c r="A107" s="15">
        <v>2</v>
      </c>
      <c r="B107" s="16" t="s">
        <v>52</v>
      </c>
      <c r="C107" s="6"/>
      <c r="D107" s="6"/>
      <c r="E107" s="14">
        <v>750000</v>
      </c>
      <c r="F107" s="14"/>
      <c r="G107" s="22">
        <v>1000000</v>
      </c>
      <c r="H107" s="22">
        <v>700000</v>
      </c>
      <c r="I107" s="22"/>
      <c r="J107" s="14">
        <v>499000</v>
      </c>
      <c r="K107" s="14">
        <v>68453.67</v>
      </c>
      <c r="L107" s="14">
        <f t="shared" si="3"/>
        <v>13.718170340681363</v>
      </c>
      <c r="M107" s="61"/>
      <c r="N107" s="14">
        <v>499000</v>
      </c>
      <c r="O107" s="14">
        <f t="shared" si="4"/>
        <v>0</v>
      </c>
    </row>
    <row r="108" spans="1:15" ht="14.25">
      <c r="A108" s="15">
        <v>3</v>
      </c>
      <c r="B108" s="33" t="s">
        <v>90</v>
      </c>
      <c r="C108" s="6"/>
      <c r="D108" s="6"/>
      <c r="E108" s="14">
        <v>2000000</v>
      </c>
      <c r="F108" s="17"/>
      <c r="G108" s="22">
        <v>100000</v>
      </c>
      <c r="H108" s="22">
        <v>100000</v>
      </c>
      <c r="I108" s="22"/>
      <c r="J108" s="14">
        <v>300000</v>
      </c>
      <c r="K108" s="14">
        <v>57583.27</v>
      </c>
      <c r="L108" s="14">
        <f t="shared" si="3"/>
        <v>19.194423333333333</v>
      </c>
      <c r="M108" s="45"/>
      <c r="N108" s="14">
        <v>300000</v>
      </c>
      <c r="O108" s="14">
        <f t="shared" si="4"/>
        <v>0</v>
      </c>
    </row>
    <row r="109" spans="1:15" ht="14.25">
      <c r="A109" s="15">
        <v>4</v>
      </c>
      <c r="B109" s="16" t="s">
        <v>91</v>
      </c>
      <c r="C109" s="6"/>
      <c r="D109" s="6"/>
      <c r="E109" s="14">
        <v>120000</v>
      </c>
      <c r="F109" s="17"/>
      <c r="G109" s="22">
        <v>7660000</v>
      </c>
      <c r="H109" s="22">
        <v>5720000</v>
      </c>
      <c r="I109" s="22"/>
      <c r="J109" s="14">
        <v>6417000</v>
      </c>
      <c r="K109" s="14">
        <v>3817849.84</v>
      </c>
      <c r="L109" s="14">
        <f t="shared" si="3"/>
        <v>59.49586785102072</v>
      </c>
      <c r="M109" s="45"/>
      <c r="N109" s="14">
        <v>6417000</v>
      </c>
      <c r="O109" s="14">
        <f t="shared" si="4"/>
        <v>0</v>
      </c>
    </row>
    <row r="110" spans="1:15" ht="14.25">
      <c r="A110" s="15">
        <v>5</v>
      </c>
      <c r="B110" s="16" t="s">
        <v>53</v>
      </c>
      <c r="C110" s="6"/>
      <c r="D110" s="6"/>
      <c r="E110" s="14">
        <v>4215000</v>
      </c>
      <c r="F110" s="17"/>
      <c r="G110" s="22">
        <v>132000</v>
      </c>
      <c r="H110" s="22">
        <v>60000</v>
      </c>
      <c r="I110" s="22"/>
      <c r="J110" s="14">
        <v>360000</v>
      </c>
      <c r="K110" s="14">
        <v>360000</v>
      </c>
      <c r="L110" s="14">
        <f t="shared" si="3"/>
        <v>100</v>
      </c>
      <c r="M110" s="45"/>
      <c r="N110" s="14">
        <v>360000</v>
      </c>
      <c r="O110" s="14">
        <f t="shared" si="4"/>
        <v>0</v>
      </c>
    </row>
    <row r="111" spans="1:15" ht="14.25">
      <c r="A111" s="15">
        <v>6</v>
      </c>
      <c r="B111" s="16" t="s">
        <v>92</v>
      </c>
      <c r="C111" s="6"/>
      <c r="D111" s="6"/>
      <c r="E111" s="14">
        <v>500000</v>
      </c>
      <c r="F111" s="17"/>
      <c r="G111" s="22">
        <v>270000</v>
      </c>
      <c r="H111" s="22">
        <v>270000</v>
      </c>
      <c r="I111" s="22"/>
      <c r="J111" s="14">
        <v>1000000</v>
      </c>
      <c r="K111" s="14">
        <v>861302.96</v>
      </c>
      <c r="L111" s="14">
        <f t="shared" si="3"/>
        <v>86.130296</v>
      </c>
      <c r="M111" s="45"/>
      <c r="N111" s="14">
        <v>1000000</v>
      </c>
      <c r="O111" s="14">
        <f t="shared" si="4"/>
        <v>0</v>
      </c>
    </row>
    <row r="112" spans="1:15" ht="15">
      <c r="A112" s="27" t="s">
        <v>31</v>
      </c>
      <c r="B112" s="27"/>
      <c r="C112" s="6"/>
      <c r="D112" s="6"/>
      <c r="E112" s="14">
        <v>300000</v>
      </c>
      <c r="F112" s="17"/>
      <c r="G112" s="29">
        <f>SUM(G106:G111)</f>
        <v>11042000</v>
      </c>
      <c r="H112" s="29">
        <f>SUM(H106:H111)</f>
        <v>8850000</v>
      </c>
      <c r="I112" s="29"/>
      <c r="J112" s="20">
        <f>SUM(J106:J111)</f>
        <v>9976000</v>
      </c>
      <c r="K112" s="20">
        <f>SUM(K106:K111)</f>
        <v>5967575.319999999</v>
      </c>
      <c r="L112" s="20">
        <f t="shared" si="3"/>
        <v>59.81931956696071</v>
      </c>
      <c r="M112" s="45"/>
      <c r="N112" s="20">
        <f>SUM(N106:N111)</f>
        <v>9976000</v>
      </c>
      <c r="O112" s="20">
        <f t="shared" si="4"/>
        <v>0</v>
      </c>
    </row>
    <row r="113" spans="1:15" ht="15">
      <c r="A113" s="27"/>
      <c r="B113" s="27"/>
      <c r="C113" s="6"/>
      <c r="D113" s="6"/>
      <c r="E113" s="14"/>
      <c r="F113" s="17"/>
      <c r="G113" s="29"/>
      <c r="H113" s="29"/>
      <c r="I113" s="29"/>
      <c r="J113" s="14"/>
      <c r="K113" s="20"/>
      <c r="L113" s="14"/>
      <c r="M113" s="45"/>
      <c r="N113" s="14"/>
      <c r="O113" s="14"/>
    </row>
    <row r="114" spans="1:15" ht="15">
      <c r="A114" s="44">
        <v>9</v>
      </c>
      <c r="B114" s="27" t="s">
        <v>135</v>
      </c>
      <c r="C114" s="6"/>
      <c r="D114" s="6"/>
      <c r="E114" s="14"/>
      <c r="F114" s="17"/>
      <c r="G114" s="29"/>
      <c r="H114" s="29"/>
      <c r="I114" s="29"/>
      <c r="J114" s="14"/>
      <c r="K114" s="14"/>
      <c r="L114" s="14"/>
      <c r="M114" s="45"/>
      <c r="N114" s="14"/>
      <c r="O114" s="14"/>
    </row>
    <row r="115" spans="1:15" ht="15">
      <c r="A115" s="32">
        <v>1</v>
      </c>
      <c r="B115" s="30" t="s">
        <v>115</v>
      </c>
      <c r="C115" s="6"/>
      <c r="D115" s="6"/>
      <c r="E115" s="14"/>
      <c r="F115" s="17"/>
      <c r="G115" s="29">
        <v>70000</v>
      </c>
      <c r="H115" s="29">
        <v>70000</v>
      </c>
      <c r="I115" s="29"/>
      <c r="J115" s="20">
        <v>1130000</v>
      </c>
      <c r="K115" s="20">
        <v>541519.31</v>
      </c>
      <c r="L115" s="20">
        <f t="shared" si="3"/>
        <v>47.92206283185841</v>
      </c>
      <c r="M115" s="46"/>
      <c r="N115" s="20">
        <v>1130000</v>
      </c>
      <c r="O115" s="20">
        <f t="shared" si="4"/>
        <v>0</v>
      </c>
    </row>
    <row r="116" spans="1:15" ht="15">
      <c r="A116" s="32"/>
      <c r="B116" s="30"/>
      <c r="C116" s="6"/>
      <c r="D116" s="6"/>
      <c r="E116" s="14"/>
      <c r="F116" s="17"/>
      <c r="G116" s="29"/>
      <c r="H116" s="29"/>
      <c r="I116" s="29"/>
      <c r="J116" s="14"/>
      <c r="K116" s="20"/>
      <c r="L116" s="14"/>
      <c r="M116" s="46"/>
      <c r="N116" s="14"/>
      <c r="O116" s="14"/>
    </row>
    <row r="117" spans="1:15" ht="15">
      <c r="A117" s="12">
        <v>10</v>
      </c>
      <c r="B117" s="19" t="s">
        <v>55</v>
      </c>
      <c r="C117" s="6"/>
      <c r="D117" s="6"/>
      <c r="E117" s="14"/>
      <c r="F117" s="6"/>
      <c r="G117" s="29"/>
      <c r="H117" s="29"/>
      <c r="I117" s="29"/>
      <c r="J117" s="14"/>
      <c r="K117" s="14"/>
      <c r="L117" s="14"/>
      <c r="M117" s="45"/>
      <c r="N117" s="14"/>
      <c r="O117" s="14"/>
    </row>
    <row r="118" spans="1:15" ht="15">
      <c r="A118" s="15">
        <v>1</v>
      </c>
      <c r="B118" s="16" t="s">
        <v>56</v>
      </c>
      <c r="C118" s="6"/>
      <c r="D118" s="6"/>
      <c r="E118" s="14"/>
      <c r="F118" s="6"/>
      <c r="G118" s="29">
        <v>16100000</v>
      </c>
      <c r="H118" s="29">
        <v>16100000</v>
      </c>
      <c r="I118" s="29"/>
      <c r="J118" s="20">
        <v>18000000</v>
      </c>
      <c r="K118" s="20">
        <v>14432027.99</v>
      </c>
      <c r="L118" s="20">
        <f t="shared" si="3"/>
        <v>80.17793327777778</v>
      </c>
      <c r="M118" s="46"/>
      <c r="N118" s="20">
        <v>19500000</v>
      </c>
      <c r="O118" s="20">
        <f t="shared" si="4"/>
        <v>1500000</v>
      </c>
    </row>
    <row r="119" spans="1:17" ht="15">
      <c r="A119" s="15"/>
      <c r="B119" s="16"/>
      <c r="C119" s="6"/>
      <c r="D119" s="6"/>
      <c r="E119" s="14"/>
      <c r="F119" s="6"/>
      <c r="G119" s="29"/>
      <c r="H119" s="29"/>
      <c r="I119" s="29"/>
      <c r="J119" s="14"/>
      <c r="K119" s="20"/>
      <c r="L119" s="14"/>
      <c r="M119" s="46"/>
      <c r="N119" s="14"/>
      <c r="O119" s="14"/>
      <c r="Q119" s="2"/>
    </row>
    <row r="120" spans="1:15" ht="15">
      <c r="A120" s="12">
        <v>11</v>
      </c>
      <c r="B120" s="19" t="s">
        <v>57</v>
      </c>
      <c r="C120" s="6"/>
      <c r="D120" s="6"/>
      <c r="E120" s="14"/>
      <c r="F120" s="6"/>
      <c r="G120" s="29"/>
      <c r="H120" s="29"/>
      <c r="I120" s="29"/>
      <c r="J120" s="14"/>
      <c r="K120" s="14"/>
      <c r="L120" s="14"/>
      <c r="M120" s="45"/>
      <c r="N120" s="14"/>
      <c r="O120" s="14"/>
    </row>
    <row r="121" spans="1:15" ht="15">
      <c r="A121" s="15">
        <v>1</v>
      </c>
      <c r="B121" s="16" t="s">
        <v>58</v>
      </c>
      <c r="C121" s="6"/>
      <c r="D121" s="6"/>
      <c r="E121" s="14"/>
      <c r="F121" s="6"/>
      <c r="G121" s="29"/>
      <c r="H121" s="29"/>
      <c r="I121" s="29"/>
      <c r="J121" s="14"/>
      <c r="K121" s="14"/>
      <c r="L121" s="20"/>
      <c r="M121" s="45"/>
      <c r="N121" s="14"/>
      <c r="O121" s="14"/>
    </row>
    <row r="122" spans="1:15" ht="14.25">
      <c r="A122" s="15"/>
      <c r="B122" s="16" t="s">
        <v>59</v>
      </c>
      <c r="C122" s="6"/>
      <c r="D122" s="6"/>
      <c r="E122" s="14">
        <v>1600000</v>
      </c>
      <c r="F122" s="14"/>
      <c r="G122" s="22">
        <v>2200000</v>
      </c>
      <c r="H122" s="22">
        <v>3000000</v>
      </c>
      <c r="I122" s="22"/>
      <c r="J122" s="14">
        <v>3000000</v>
      </c>
      <c r="K122" s="14">
        <v>1568608</v>
      </c>
      <c r="L122" s="14">
        <f t="shared" si="3"/>
        <v>52.28693333333333</v>
      </c>
      <c r="M122" s="45"/>
      <c r="N122" s="14">
        <v>3000000</v>
      </c>
      <c r="O122" s="14">
        <f t="shared" si="4"/>
        <v>0</v>
      </c>
    </row>
    <row r="123" spans="1:15" ht="14.25">
      <c r="A123" s="15"/>
      <c r="B123" s="16" t="s">
        <v>60</v>
      </c>
      <c r="C123" s="6"/>
      <c r="D123" s="6"/>
      <c r="E123" s="14">
        <v>50000</v>
      </c>
      <c r="F123" s="14"/>
      <c r="G123" s="22">
        <v>50000</v>
      </c>
      <c r="H123" s="22">
        <v>50000</v>
      </c>
      <c r="I123" s="22"/>
      <c r="J123" s="14">
        <v>50000</v>
      </c>
      <c r="K123" s="14">
        <v>0</v>
      </c>
      <c r="L123" s="14">
        <f t="shared" si="3"/>
        <v>0</v>
      </c>
      <c r="M123" s="45"/>
      <c r="N123" s="14">
        <v>50000</v>
      </c>
      <c r="O123" s="14">
        <f t="shared" si="4"/>
        <v>0</v>
      </c>
    </row>
    <row r="124" spans="1:15" ht="14.25">
      <c r="A124" s="15"/>
      <c r="B124" s="16" t="s">
        <v>61</v>
      </c>
      <c r="C124" s="6"/>
      <c r="D124" s="6"/>
      <c r="E124" s="14">
        <v>70000</v>
      </c>
      <c r="F124" s="14"/>
      <c r="G124" s="22">
        <v>390000</v>
      </c>
      <c r="H124" s="22">
        <v>450000</v>
      </c>
      <c r="I124" s="22"/>
      <c r="J124" s="22">
        <v>499000</v>
      </c>
      <c r="K124" s="14">
        <v>80934.88</v>
      </c>
      <c r="L124" s="14">
        <f t="shared" si="3"/>
        <v>16.21941482965932</v>
      </c>
      <c r="M124" s="45"/>
      <c r="N124" s="22">
        <v>499000</v>
      </c>
      <c r="O124" s="14">
        <f t="shared" si="4"/>
        <v>0</v>
      </c>
    </row>
    <row r="125" spans="1:15" ht="14.25">
      <c r="A125" s="15"/>
      <c r="B125" s="16" t="s">
        <v>62</v>
      </c>
      <c r="C125" s="6"/>
      <c r="D125" s="6"/>
      <c r="E125" s="14">
        <v>50000</v>
      </c>
      <c r="F125" s="14"/>
      <c r="G125" s="22">
        <v>200000</v>
      </c>
      <c r="H125" s="22">
        <v>100000</v>
      </c>
      <c r="I125" s="22"/>
      <c r="J125" s="22">
        <v>200000</v>
      </c>
      <c r="K125" s="14">
        <v>24680</v>
      </c>
      <c r="L125" s="14">
        <f t="shared" si="3"/>
        <v>12.34</v>
      </c>
      <c r="M125" s="45"/>
      <c r="N125" s="22">
        <v>200000</v>
      </c>
      <c r="O125" s="14">
        <f t="shared" si="4"/>
        <v>0</v>
      </c>
    </row>
    <row r="126" spans="1:15" ht="14.25">
      <c r="A126" s="15"/>
      <c r="B126" s="33" t="s">
        <v>93</v>
      </c>
      <c r="C126" s="6"/>
      <c r="D126" s="6"/>
      <c r="E126" s="14">
        <v>180000</v>
      </c>
      <c r="F126" s="14"/>
      <c r="G126" s="22">
        <v>206000</v>
      </c>
      <c r="H126" s="22">
        <v>250000</v>
      </c>
      <c r="I126" s="22"/>
      <c r="J126" s="22">
        <v>250000</v>
      </c>
      <c r="K126" s="14">
        <v>224468.09</v>
      </c>
      <c r="L126" s="14">
        <f t="shared" si="3"/>
        <v>89.78723600000001</v>
      </c>
      <c r="M126" s="45"/>
      <c r="N126" s="22">
        <v>265272.09</v>
      </c>
      <c r="O126" s="14">
        <f t="shared" si="4"/>
        <v>15272.090000000026</v>
      </c>
    </row>
    <row r="127" spans="1:15" ht="14.25">
      <c r="A127" s="15"/>
      <c r="B127" s="16" t="s">
        <v>63</v>
      </c>
      <c r="C127" s="6"/>
      <c r="D127" s="6"/>
      <c r="E127" s="14">
        <v>70000</v>
      </c>
      <c r="F127" s="14"/>
      <c r="G127" s="22">
        <v>100000</v>
      </c>
      <c r="H127" s="22">
        <v>150000</v>
      </c>
      <c r="I127" s="22"/>
      <c r="J127" s="22">
        <v>300000</v>
      </c>
      <c r="K127" s="14">
        <v>57000</v>
      </c>
      <c r="L127" s="14">
        <f t="shared" si="3"/>
        <v>19</v>
      </c>
      <c r="M127" s="45"/>
      <c r="N127" s="22">
        <v>300000</v>
      </c>
      <c r="O127" s="14">
        <f t="shared" si="4"/>
        <v>0</v>
      </c>
    </row>
    <row r="128" spans="1:15" ht="14.25">
      <c r="A128" s="15"/>
      <c r="B128" s="16" t="s">
        <v>132</v>
      </c>
      <c r="C128" s="6"/>
      <c r="D128" s="6"/>
      <c r="E128" s="14">
        <v>240000</v>
      </c>
      <c r="F128" s="14"/>
      <c r="G128" s="22">
        <v>490000</v>
      </c>
      <c r="H128" s="22">
        <v>150000</v>
      </c>
      <c r="I128" s="22"/>
      <c r="J128" s="22">
        <v>1500000</v>
      </c>
      <c r="K128" s="14">
        <v>694574</v>
      </c>
      <c r="L128" s="14">
        <f t="shared" si="3"/>
        <v>46.30493333333333</v>
      </c>
      <c r="M128" s="45"/>
      <c r="N128" s="22">
        <v>1500000</v>
      </c>
      <c r="O128" s="14">
        <f t="shared" si="4"/>
        <v>0</v>
      </c>
    </row>
    <row r="129" spans="1:15" ht="14.25">
      <c r="A129" s="15"/>
      <c r="B129" s="16" t="s">
        <v>131</v>
      </c>
      <c r="C129" s="6"/>
      <c r="D129" s="6"/>
      <c r="E129" s="14"/>
      <c r="F129" s="14"/>
      <c r="G129" s="22"/>
      <c r="H129" s="22"/>
      <c r="I129" s="22"/>
      <c r="J129" s="22">
        <v>100000</v>
      </c>
      <c r="K129" s="14">
        <v>0</v>
      </c>
      <c r="L129" s="14">
        <f t="shared" si="3"/>
        <v>0</v>
      </c>
      <c r="M129" s="61"/>
      <c r="N129" s="22">
        <v>100000</v>
      </c>
      <c r="O129" s="14">
        <f t="shared" si="4"/>
        <v>0</v>
      </c>
    </row>
    <row r="130" spans="1:15" ht="14.25">
      <c r="A130" s="15"/>
      <c r="B130" s="16" t="s">
        <v>64</v>
      </c>
      <c r="C130" s="6"/>
      <c r="D130" s="6"/>
      <c r="E130" s="14">
        <v>900000</v>
      </c>
      <c r="F130" s="14"/>
      <c r="G130" s="22">
        <v>1600000</v>
      </c>
      <c r="H130" s="22">
        <v>1000000</v>
      </c>
      <c r="I130" s="22"/>
      <c r="J130" s="22">
        <v>1500000</v>
      </c>
      <c r="K130" s="14">
        <v>678064</v>
      </c>
      <c r="L130" s="14">
        <f t="shared" si="3"/>
        <v>45.20426666666666</v>
      </c>
      <c r="M130" s="45"/>
      <c r="N130" s="22">
        <v>1500000</v>
      </c>
      <c r="O130" s="14">
        <f t="shared" si="4"/>
        <v>0</v>
      </c>
    </row>
    <row r="131" spans="1:15" ht="14.25">
      <c r="A131" s="15"/>
      <c r="B131" s="16" t="s">
        <v>65</v>
      </c>
      <c r="C131" s="6"/>
      <c r="D131" s="6"/>
      <c r="E131" s="14">
        <v>3900000</v>
      </c>
      <c r="F131" s="14"/>
      <c r="G131" s="22">
        <v>5150000</v>
      </c>
      <c r="H131" s="22">
        <v>5040000</v>
      </c>
      <c r="I131" s="22"/>
      <c r="J131" s="22">
        <v>6877000</v>
      </c>
      <c r="K131" s="14">
        <v>3253207.61</v>
      </c>
      <c r="L131" s="14">
        <f t="shared" si="3"/>
        <v>47.3056217827541</v>
      </c>
      <c r="M131" s="45"/>
      <c r="N131" s="22">
        <v>6877000</v>
      </c>
      <c r="O131" s="14">
        <f t="shared" si="4"/>
        <v>0</v>
      </c>
    </row>
    <row r="132" spans="1:15" ht="14.25">
      <c r="A132" s="15">
        <v>2</v>
      </c>
      <c r="B132" s="16" t="s">
        <v>66</v>
      </c>
      <c r="C132" s="6"/>
      <c r="D132" s="6"/>
      <c r="E132" s="14">
        <v>300000</v>
      </c>
      <c r="F132" s="14"/>
      <c r="G132" s="22">
        <v>196000</v>
      </c>
      <c r="H132" s="22">
        <v>140000</v>
      </c>
      <c r="I132" s="22"/>
      <c r="J132" s="22">
        <v>499000</v>
      </c>
      <c r="K132" s="14">
        <v>375591.9</v>
      </c>
      <c r="L132" s="14">
        <f t="shared" si="3"/>
        <v>75.26891783567135</v>
      </c>
      <c r="M132" s="45"/>
      <c r="N132" s="22">
        <v>650000</v>
      </c>
      <c r="O132" s="14">
        <f t="shared" si="4"/>
        <v>151000</v>
      </c>
    </row>
    <row r="133" spans="1:15" ht="14.25">
      <c r="A133" s="15">
        <v>3</v>
      </c>
      <c r="B133" s="16" t="s">
        <v>67</v>
      </c>
      <c r="C133" s="6"/>
      <c r="D133" s="6"/>
      <c r="E133" s="14">
        <v>1500000</v>
      </c>
      <c r="F133" s="14"/>
      <c r="G133" s="22">
        <v>2000000</v>
      </c>
      <c r="H133" s="22">
        <v>2000000</v>
      </c>
      <c r="I133" s="22"/>
      <c r="J133" s="22">
        <v>1500000</v>
      </c>
      <c r="K133" s="14">
        <v>1579211.52</v>
      </c>
      <c r="L133" s="14">
        <f t="shared" si="3"/>
        <v>105.280768</v>
      </c>
      <c r="M133" s="45"/>
      <c r="N133" s="22"/>
      <c r="O133" s="14">
        <f t="shared" si="4"/>
        <v>-1500000</v>
      </c>
    </row>
    <row r="134" spans="1:15" ht="14.25">
      <c r="A134" s="15">
        <v>4</v>
      </c>
      <c r="B134" s="16" t="s">
        <v>54</v>
      </c>
      <c r="C134" s="6"/>
      <c r="D134" s="6"/>
      <c r="E134" s="14"/>
      <c r="F134" s="14"/>
      <c r="G134" s="22">
        <v>580000</v>
      </c>
      <c r="H134" s="22">
        <v>580000</v>
      </c>
      <c r="I134" s="22"/>
      <c r="J134" s="22">
        <v>1080000</v>
      </c>
      <c r="K134" s="14">
        <v>441526.71</v>
      </c>
      <c r="L134" s="14">
        <f t="shared" si="3"/>
        <v>40.88210277777778</v>
      </c>
      <c r="M134" s="45"/>
      <c r="N134" s="22"/>
      <c r="O134" s="14">
        <f t="shared" si="4"/>
        <v>-1080000</v>
      </c>
    </row>
    <row r="135" spans="1:15" ht="14.25">
      <c r="A135" s="15">
        <v>5</v>
      </c>
      <c r="B135" s="16" t="s">
        <v>68</v>
      </c>
      <c r="C135" s="6"/>
      <c r="D135" s="6"/>
      <c r="E135" s="14">
        <v>550000</v>
      </c>
      <c r="F135" s="14"/>
      <c r="G135" s="22">
        <v>990000</v>
      </c>
      <c r="H135" s="22">
        <v>1500000</v>
      </c>
      <c r="I135" s="22"/>
      <c r="J135" s="22">
        <v>890000</v>
      </c>
      <c r="K135" s="14">
        <v>622349</v>
      </c>
      <c r="L135" s="14">
        <f t="shared" si="3"/>
        <v>69.92685393258427</v>
      </c>
      <c r="M135" s="45"/>
      <c r="N135" s="22"/>
      <c r="O135" s="14">
        <f t="shared" si="4"/>
        <v>-890000</v>
      </c>
    </row>
    <row r="136" spans="1:15" ht="14.25">
      <c r="A136" s="15">
        <v>6</v>
      </c>
      <c r="B136" s="16" t="s">
        <v>69</v>
      </c>
      <c r="C136" s="6"/>
      <c r="D136" s="6"/>
      <c r="E136" s="14">
        <v>50000</v>
      </c>
      <c r="F136" s="14"/>
      <c r="G136" s="22">
        <v>50000</v>
      </c>
      <c r="H136" s="22">
        <v>50000</v>
      </c>
      <c r="I136" s="22"/>
      <c r="J136" s="22">
        <v>80000</v>
      </c>
      <c r="K136" s="14">
        <v>61101.28</v>
      </c>
      <c r="L136" s="14">
        <f t="shared" si="3"/>
        <v>76.3766</v>
      </c>
      <c r="M136" s="45"/>
      <c r="N136" s="22"/>
      <c r="O136" s="14">
        <f t="shared" si="4"/>
        <v>-80000</v>
      </c>
    </row>
    <row r="137" spans="1:15" ht="14.25">
      <c r="A137" s="15">
        <v>7</v>
      </c>
      <c r="B137" s="16" t="s">
        <v>70</v>
      </c>
      <c r="C137" s="6"/>
      <c r="D137" s="6"/>
      <c r="E137" s="14">
        <v>45703.54</v>
      </c>
      <c r="F137" s="14"/>
      <c r="G137" s="22">
        <v>220000</v>
      </c>
      <c r="H137" s="22">
        <v>300000</v>
      </c>
      <c r="I137" s="22"/>
      <c r="J137" s="22">
        <v>250000</v>
      </c>
      <c r="K137" s="14">
        <v>182462</v>
      </c>
      <c r="L137" s="14">
        <f t="shared" si="3"/>
        <v>72.9848</v>
      </c>
      <c r="M137" s="45"/>
      <c r="N137" s="22"/>
      <c r="O137" s="14">
        <f t="shared" si="4"/>
        <v>-250000</v>
      </c>
    </row>
    <row r="138" spans="1:15" ht="14.25">
      <c r="A138" s="15">
        <v>8</v>
      </c>
      <c r="B138" s="16" t="s">
        <v>71</v>
      </c>
      <c r="C138" s="6"/>
      <c r="D138" s="6"/>
      <c r="E138" s="14">
        <v>10227.15</v>
      </c>
      <c r="F138" s="14"/>
      <c r="G138" s="22">
        <v>12000</v>
      </c>
      <c r="H138" s="22">
        <v>15000</v>
      </c>
      <c r="I138" s="22"/>
      <c r="J138" s="22">
        <v>50000</v>
      </c>
      <c r="K138" s="14">
        <v>12844.82</v>
      </c>
      <c r="L138" s="14">
        <f t="shared" si="3"/>
        <v>25.689639999999997</v>
      </c>
      <c r="M138" s="45"/>
      <c r="N138" s="22"/>
      <c r="O138" s="14">
        <f t="shared" si="4"/>
        <v>-50000</v>
      </c>
    </row>
    <row r="139" spans="1:15" ht="14.25">
      <c r="A139" s="15">
        <v>9</v>
      </c>
      <c r="B139" s="16" t="s">
        <v>104</v>
      </c>
      <c r="C139" s="6"/>
      <c r="D139" s="6"/>
      <c r="E139" s="14"/>
      <c r="F139" s="14"/>
      <c r="G139" s="22">
        <v>430000</v>
      </c>
      <c r="H139" s="22">
        <v>540000</v>
      </c>
      <c r="I139" s="22"/>
      <c r="J139" s="22">
        <v>300000</v>
      </c>
      <c r="K139" s="14">
        <v>251073.64</v>
      </c>
      <c r="L139" s="14">
        <f t="shared" si="3"/>
        <v>83.69121333333334</v>
      </c>
      <c r="M139" s="45"/>
      <c r="N139" s="22"/>
      <c r="O139" s="14">
        <f t="shared" si="4"/>
        <v>-300000</v>
      </c>
    </row>
    <row r="140" spans="1:15" ht="14.25">
      <c r="A140" s="15">
        <v>10</v>
      </c>
      <c r="B140" s="16" t="s">
        <v>72</v>
      </c>
      <c r="C140" s="6"/>
      <c r="D140" s="6"/>
      <c r="E140" s="14">
        <v>120000</v>
      </c>
      <c r="F140" s="14"/>
      <c r="G140" s="22">
        <v>200000</v>
      </c>
      <c r="H140" s="22">
        <v>100000</v>
      </c>
      <c r="I140" s="22"/>
      <c r="J140" s="22">
        <v>50000</v>
      </c>
      <c r="K140" s="14">
        <v>0</v>
      </c>
      <c r="L140" s="14">
        <f t="shared" si="3"/>
        <v>0</v>
      </c>
      <c r="M140" s="61"/>
      <c r="N140" s="22"/>
      <c r="O140" s="14">
        <f t="shared" si="4"/>
        <v>-50000</v>
      </c>
    </row>
    <row r="141" spans="1:15" ht="14.25">
      <c r="A141" s="15">
        <v>11</v>
      </c>
      <c r="B141" s="16" t="s">
        <v>94</v>
      </c>
      <c r="C141" s="6"/>
      <c r="D141" s="6"/>
      <c r="E141" s="14">
        <v>17390.82</v>
      </c>
      <c r="F141" s="14"/>
      <c r="G141" s="22">
        <v>25200</v>
      </c>
      <c r="H141" s="22">
        <v>30000</v>
      </c>
      <c r="I141" s="22"/>
      <c r="J141" s="22">
        <v>25528</v>
      </c>
      <c r="K141" s="14">
        <v>25528</v>
      </c>
      <c r="L141" s="14">
        <f t="shared" si="3"/>
        <v>100</v>
      </c>
      <c r="M141" s="45"/>
      <c r="N141" s="22"/>
      <c r="O141" s="14">
        <f aca="true" t="shared" si="5" ref="O141:O182">N141-J141</f>
        <v>-25528</v>
      </c>
    </row>
    <row r="142" spans="1:15" ht="14.25">
      <c r="A142" s="15">
        <v>12</v>
      </c>
      <c r="B142" s="16" t="s">
        <v>99</v>
      </c>
      <c r="C142" s="6"/>
      <c r="D142" s="6"/>
      <c r="E142" s="14">
        <v>1600000</v>
      </c>
      <c r="F142" s="14"/>
      <c r="G142" s="22">
        <v>5000000</v>
      </c>
      <c r="H142" s="22">
        <v>5000000</v>
      </c>
      <c r="I142" s="22"/>
      <c r="J142" s="22">
        <v>1500000</v>
      </c>
      <c r="K142" s="14">
        <v>656674.19</v>
      </c>
      <c r="L142" s="14">
        <f aca="true" t="shared" si="6" ref="L142:L182">K142/J142*100</f>
        <v>43.77827933333333</v>
      </c>
      <c r="M142" s="45"/>
      <c r="N142" s="22"/>
      <c r="O142" s="14">
        <f t="shared" si="5"/>
        <v>-1500000</v>
      </c>
    </row>
    <row r="143" spans="1:15" ht="14.25">
      <c r="A143" s="15">
        <v>13</v>
      </c>
      <c r="B143" s="16" t="s">
        <v>73</v>
      </c>
      <c r="C143" s="6"/>
      <c r="D143" s="6"/>
      <c r="E143" s="14">
        <v>100000</v>
      </c>
      <c r="F143" s="14"/>
      <c r="G143" s="22">
        <v>300000</v>
      </c>
      <c r="H143" s="22">
        <v>300000</v>
      </c>
      <c r="I143" s="22"/>
      <c r="J143" s="22">
        <v>300000</v>
      </c>
      <c r="K143" s="14">
        <v>242703.66</v>
      </c>
      <c r="L143" s="14">
        <f t="shared" si="6"/>
        <v>80.90122</v>
      </c>
      <c r="M143" s="61"/>
      <c r="N143" s="22"/>
      <c r="O143" s="14">
        <f t="shared" si="5"/>
        <v>-300000</v>
      </c>
    </row>
    <row r="144" spans="1:15" ht="15">
      <c r="A144" s="27" t="s">
        <v>31</v>
      </c>
      <c r="B144" s="27"/>
      <c r="C144" s="6"/>
      <c r="D144" s="6"/>
      <c r="E144" s="20">
        <f>SUM(E122:E143)</f>
        <v>11353321.51</v>
      </c>
      <c r="F144" s="20"/>
      <c r="G144" s="29">
        <f>SUM(G122:G143)</f>
        <v>20389200</v>
      </c>
      <c r="H144" s="29">
        <f>SUM(H122:H143)</f>
        <v>20745000</v>
      </c>
      <c r="I144" s="29"/>
      <c r="J144" s="20">
        <f>SUM(J122:J143)</f>
        <v>20800528</v>
      </c>
      <c r="K144" s="29">
        <f>SUM(K122:K143)</f>
        <v>11032603.3</v>
      </c>
      <c r="L144" s="20">
        <f t="shared" si="6"/>
        <v>53.04001561883429</v>
      </c>
      <c r="M144" s="45"/>
      <c r="N144" s="20">
        <f>SUM(N122:N143)</f>
        <v>14941272.09</v>
      </c>
      <c r="O144" s="20">
        <f t="shared" si="5"/>
        <v>-5859255.91</v>
      </c>
    </row>
    <row r="145" spans="1:15" ht="15">
      <c r="A145" s="27"/>
      <c r="B145" s="27"/>
      <c r="C145" s="6"/>
      <c r="D145" s="6"/>
      <c r="E145" s="20"/>
      <c r="F145" s="20"/>
      <c r="G145" s="29"/>
      <c r="H145" s="29"/>
      <c r="I145" s="29"/>
      <c r="J145" s="14"/>
      <c r="K145" s="20"/>
      <c r="L145" s="14"/>
      <c r="M145" s="45"/>
      <c r="N145" s="14"/>
      <c r="O145" s="14"/>
    </row>
    <row r="146" spans="1:15" ht="15">
      <c r="A146" s="12">
        <v>12</v>
      </c>
      <c r="B146" s="19" t="s">
        <v>74</v>
      </c>
      <c r="C146" s="6"/>
      <c r="D146" s="6"/>
      <c r="E146" s="20"/>
      <c r="F146" s="6"/>
      <c r="G146" s="20"/>
      <c r="H146" s="20"/>
      <c r="I146" s="20"/>
      <c r="J146" s="14"/>
      <c r="K146" s="14"/>
      <c r="L146" s="14"/>
      <c r="M146" s="45"/>
      <c r="N146" s="14"/>
      <c r="O146" s="14"/>
    </row>
    <row r="147" spans="1:15" ht="14.25">
      <c r="A147" s="15">
        <v>1</v>
      </c>
      <c r="B147" s="16" t="s">
        <v>75</v>
      </c>
      <c r="C147" s="6"/>
      <c r="D147" s="6"/>
      <c r="E147" s="14">
        <v>800000</v>
      </c>
      <c r="F147" s="17"/>
      <c r="G147" s="14">
        <v>800000</v>
      </c>
      <c r="H147" s="14">
        <v>500000</v>
      </c>
      <c r="I147" s="14"/>
      <c r="J147" s="14">
        <v>100000</v>
      </c>
      <c r="K147" s="14">
        <v>65936.43</v>
      </c>
      <c r="L147" s="14">
        <f t="shared" si="6"/>
        <v>65.93642999999999</v>
      </c>
      <c r="M147" s="45"/>
      <c r="N147" s="14"/>
      <c r="O147" s="14">
        <f t="shared" si="5"/>
        <v>-100000</v>
      </c>
    </row>
    <row r="148" spans="1:15" ht="15">
      <c r="A148" s="27" t="s">
        <v>31</v>
      </c>
      <c r="B148" s="27"/>
      <c r="C148" s="6"/>
      <c r="D148" s="6"/>
      <c r="E148" s="20">
        <v>800000</v>
      </c>
      <c r="F148" s="28"/>
      <c r="G148" s="20">
        <f>G147</f>
        <v>800000</v>
      </c>
      <c r="H148" s="20">
        <f>H147</f>
        <v>500000</v>
      </c>
      <c r="I148" s="20"/>
      <c r="J148" s="20">
        <f>J147</f>
        <v>100000</v>
      </c>
      <c r="K148" s="20">
        <f>K147</f>
        <v>65936.43</v>
      </c>
      <c r="L148" s="20">
        <f t="shared" si="6"/>
        <v>65.93642999999999</v>
      </c>
      <c r="M148" s="46"/>
      <c r="N148" s="20">
        <f>N147</f>
        <v>0</v>
      </c>
      <c r="O148" s="20">
        <f t="shared" si="5"/>
        <v>-100000</v>
      </c>
    </row>
    <row r="149" spans="1:15" ht="15">
      <c r="A149" s="27"/>
      <c r="B149" s="27"/>
      <c r="C149" s="6"/>
      <c r="D149" s="6"/>
      <c r="E149" s="20"/>
      <c r="F149" s="28"/>
      <c r="G149" s="20"/>
      <c r="H149" s="20"/>
      <c r="I149" s="20"/>
      <c r="J149" s="14"/>
      <c r="K149" s="20"/>
      <c r="L149" s="20"/>
      <c r="M149" s="46"/>
      <c r="N149" s="14"/>
      <c r="O149" s="14"/>
    </row>
    <row r="150" spans="1:15" ht="15">
      <c r="A150" s="44">
        <v>13</v>
      </c>
      <c r="B150" s="27" t="s">
        <v>122</v>
      </c>
      <c r="C150" s="6"/>
      <c r="D150" s="6"/>
      <c r="E150" s="20"/>
      <c r="F150" s="28"/>
      <c r="G150" s="20"/>
      <c r="H150" s="20"/>
      <c r="I150" s="20"/>
      <c r="J150" s="14"/>
      <c r="K150" s="14"/>
      <c r="L150" s="14"/>
      <c r="M150" s="45"/>
      <c r="N150" s="14"/>
      <c r="O150" s="14"/>
    </row>
    <row r="151" spans="1:15" ht="14.25">
      <c r="A151" s="15">
        <v>1</v>
      </c>
      <c r="B151" s="16" t="s">
        <v>76</v>
      </c>
      <c r="C151" s="6"/>
      <c r="D151" s="6"/>
      <c r="E151" s="14">
        <v>500000</v>
      </c>
      <c r="F151" s="17"/>
      <c r="G151" s="14">
        <v>200000</v>
      </c>
      <c r="H151" s="14">
        <v>200000</v>
      </c>
      <c r="I151" s="14"/>
      <c r="J151" s="14">
        <v>5000</v>
      </c>
      <c r="K151" s="14">
        <v>0</v>
      </c>
      <c r="L151" s="14">
        <f t="shared" si="6"/>
        <v>0</v>
      </c>
      <c r="M151" s="45"/>
      <c r="N151" s="14"/>
      <c r="O151" s="14">
        <f t="shared" si="5"/>
        <v>-5000</v>
      </c>
    </row>
    <row r="152" spans="1:15" ht="15">
      <c r="A152" s="27" t="s">
        <v>31</v>
      </c>
      <c r="B152" s="27"/>
      <c r="C152" s="6"/>
      <c r="D152" s="6"/>
      <c r="E152" s="20">
        <v>500000</v>
      </c>
      <c r="F152" s="28"/>
      <c r="G152" s="20">
        <v>200000</v>
      </c>
      <c r="H152" s="20">
        <v>200000</v>
      </c>
      <c r="I152" s="20"/>
      <c r="J152" s="20">
        <f>J151</f>
        <v>5000</v>
      </c>
      <c r="K152" s="20">
        <f>K151</f>
        <v>0</v>
      </c>
      <c r="L152" s="20">
        <f t="shared" si="6"/>
        <v>0</v>
      </c>
      <c r="M152" s="45"/>
      <c r="N152" s="20">
        <f>N151</f>
        <v>0</v>
      </c>
      <c r="O152" s="20">
        <f t="shared" si="5"/>
        <v>-5000</v>
      </c>
    </row>
    <row r="153" spans="1:15" ht="15">
      <c r="A153" s="27"/>
      <c r="B153" s="27"/>
      <c r="C153" s="6"/>
      <c r="D153" s="6"/>
      <c r="E153" s="20"/>
      <c r="F153" s="28"/>
      <c r="G153" s="20"/>
      <c r="H153" s="20"/>
      <c r="I153" s="20"/>
      <c r="J153" s="14"/>
      <c r="K153" s="20"/>
      <c r="L153" s="14"/>
      <c r="M153" s="45"/>
      <c r="N153" s="14"/>
      <c r="O153" s="14"/>
    </row>
    <row r="154" spans="1:15" ht="15">
      <c r="A154" s="44">
        <v>14</v>
      </c>
      <c r="B154" s="27" t="s">
        <v>136</v>
      </c>
      <c r="C154" s="6"/>
      <c r="D154" s="6"/>
      <c r="E154" s="20"/>
      <c r="F154" s="28"/>
      <c r="G154" s="20"/>
      <c r="H154" s="20"/>
      <c r="I154" s="20"/>
      <c r="J154" s="14"/>
      <c r="K154" s="14"/>
      <c r="L154" s="20"/>
      <c r="M154" s="45"/>
      <c r="N154" s="14"/>
      <c r="O154" s="14"/>
    </row>
    <row r="155" spans="1:15" ht="14.25">
      <c r="A155" s="34" t="s">
        <v>0</v>
      </c>
      <c r="B155" s="35" t="s">
        <v>77</v>
      </c>
      <c r="C155" s="6"/>
      <c r="D155" s="6"/>
      <c r="E155" s="14">
        <v>2000000</v>
      </c>
      <c r="F155" s="17"/>
      <c r="G155" s="14">
        <v>4500000</v>
      </c>
      <c r="H155" s="22">
        <v>6200000</v>
      </c>
      <c r="I155" s="22"/>
      <c r="J155" s="14">
        <v>5000000</v>
      </c>
      <c r="K155" s="14">
        <v>643906.43</v>
      </c>
      <c r="L155" s="14">
        <f t="shared" si="6"/>
        <v>12.878128600000002</v>
      </c>
      <c r="M155" s="45"/>
      <c r="N155" s="14"/>
      <c r="O155" s="14">
        <f t="shared" si="5"/>
        <v>-5000000</v>
      </c>
    </row>
    <row r="156" spans="1:15" ht="14.25">
      <c r="A156" s="34" t="s">
        <v>1</v>
      </c>
      <c r="B156" s="35" t="s">
        <v>95</v>
      </c>
      <c r="C156" s="6"/>
      <c r="D156" s="6"/>
      <c r="E156" s="14">
        <v>1000000</v>
      </c>
      <c r="F156" s="17"/>
      <c r="G156" s="14">
        <v>1200000</v>
      </c>
      <c r="H156" s="14">
        <v>1200000</v>
      </c>
      <c r="I156" s="14"/>
      <c r="J156" s="14">
        <v>1200000</v>
      </c>
      <c r="K156" s="14">
        <v>3879195.08</v>
      </c>
      <c r="L156" s="14">
        <f t="shared" si="6"/>
        <v>323.26625666666666</v>
      </c>
      <c r="M156" s="45"/>
      <c r="N156" s="14"/>
      <c r="O156" s="14">
        <f t="shared" si="5"/>
        <v>-1200000</v>
      </c>
    </row>
    <row r="157" spans="1:15" ht="15">
      <c r="A157" s="27" t="s">
        <v>31</v>
      </c>
      <c r="B157" s="27"/>
      <c r="C157" s="6"/>
      <c r="D157" s="6"/>
      <c r="E157" s="20">
        <f>SUM(E155:E156)</f>
        <v>3000000</v>
      </c>
      <c r="F157" s="20"/>
      <c r="G157" s="20">
        <f>SUM(G155:G156)</f>
        <v>5700000</v>
      </c>
      <c r="H157" s="20">
        <f>H155+H156</f>
        <v>7400000</v>
      </c>
      <c r="I157" s="20"/>
      <c r="J157" s="20">
        <f>SUM(J155:J156)</f>
        <v>6200000</v>
      </c>
      <c r="K157" s="20">
        <f>SUM(K155:K156)</f>
        <v>4523101.51</v>
      </c>
      <c r="L157" s="20">
        <f t="shared" si="6"/>
        <v>72.95325016129031</v>
      </c>
      <c r="M157" s="46"/>
      <c r="N157" s="20">
        <f>SUM(N155:N156)</f>
        <v>0</v>
      </c>
      <c r="O157" s="20">
        <f t="shared" si="5"/>
        <v>-6200000</v>
      </c>
    </row>
    <row r="158" spans="1:15" ht="15">
      <c r="A158" s="51"/>
      <c r="B158" s="51"/>
      <c r="C158" s="36"/>
      <c r="D158" s="36"/>
      <c r="E158" s="37"/>
      <c r="F158" s="37"/>
      <c r="G158" s="20"/>
      <c r="H158" s="20"/>
      <c r="I158" s="20"/>
      <c r="J158" s="14"/>
      <c r="K158" s="20"/>
      <c r="L158" s="14"/>
      <c r="M158" s="46"/>
      <c r="N158" s="14"/>
      <c r="O158" s="14"/>
    </row>
    <row r="159" spans="1:15" ht="15">
      <c r="A159" s="89" t="s">
        <v>149</v>
      </c>
      <c r="B159" s="89"/>
      <c r="C159" s="36"/>
      <c r="D159" s="36"/>
      <c r="E159" s="37" t="e">
        <f>E62+E69+E75+E81+E95+E100+#REF!+#REF!+E144+E148+E152+E157</f>
        <v>#REF!</v>
      </c>
      <c r="F159" s="37"/>
      <c r="G159" s="20">
        <f>G62+G69+G75+G81+G95+G100+G103+G112+G115+G118+G144+G148+G152+G157</f>
        <v>256366400</v>
      </c>
      <c r="H159" s="20">
        <f>H62+H69+H75+H81+H95+H100+H103+H112+H115+H118+H144+H148+H152+H157</f>
        <v>245891200</v>
      </c>
      <c r="I159" s="20"/>
      <c r="J159" s="20">
        <f>J62+J69+J75+J81+J95+J100+J103+J112+J115+J118+J144+J148+J152+J157</f>
        <v>257247605.57</v>
      </c>
      <c r="K159" s="20">
        <f>K62+K69+K75+K81+K95+K100+K103+K112+K115+K118+K144+K148+K152+K157</f>
        <v>159041709.31</v>
      </c>
      <c r="L159" s="20">
        <f t="shared" si="6"/>
        <v>61.82436915500189</v>
      </c>
      <c r="M159" s="45"/>
      <c r="N159" s="20">
        <f>N62+N69+N75+N81+N95+N100+N103+N112+N115+N118+N144+N148+N152+N157</f>
        <v>253458622.09</v>
      </c>
      <c r="O159" s="20">
        <f t="shared" si="5"/>
        <v>-3788983.4799999893</v>
      </c>
    </row>
    <row r="160" spans="1:15" ht="18.75">
      <c r="A160" s="90" t="s">
        <v>128</v>
      </c>
      <c r="B160" s="90"/>
      <c r="C160" s="90"/>
      <c r="D160" s="90"/>
      <c r="E160" s="90"/>
      <c r="F160" s="90"/>
      <c r="G160" s="38"/>
      <c r="H160" s="20"/>
      <c r="I160" s="20"/>
      <c r="J160" s="14"/>
      <c r="K160" s="14"/>
      <c r="L160" s="20"/>
      <c r="M160" s="45"/>
      <c r="N160" s="14"/>
      <c r="O160" s="14"/>
    </row>
    <row r="161" spans="1:15" ht="15">
      <c r="A161" s="39"/>
      <c r="B161" s="40" t="s">
        <v>78</v>
      </c>
      <c r="C161" s="5"/>
      <c r="D161" s="5"/>
      <c r="E161" s="41"/>
      <c r="F161" s="41"/>
      <c r="G161" s="20"/>
      <c r="H161" s="20"/>
      <c r="I161" s="20"/>
      <c r="J161" s="14"/>
      <c r="K161" s="14"/>
      <c r="L161" s="14"/>
      <c r="M161" s="45"/>
      <c r="N161" s="14"/>
      <c r="O161" s="14"/>
    </row>
    <row r="162" spans="1:15" ht="14.25">
      <c r="A162" s="15">
        <v>1</v>
      </c>
      <c r="B162" s="16" t="s">
        <v>79</v>
      </c>
      <c r="C162" s="6"/>
      <c r="D162" s="6"/>
      <c r="E162" s="14">
        <v>3400000</v>
      </c>
      <c r="F162" s="14"/>
      <c r="G162" s="14">
        <f>G13</f>
        <v>3000000</v>
      </c>
      <c r="H162" s="14">
        <f>H13</f>
        <v>3100000</v>
      </c>
      <c r="I162" s="14"/>
      <c r="J162" s="14">
        <f>J13</f>
        <v>3800000</v>
      </c>
      <c r="K162" s="14">
        <f>K13</f>
        <v>2337248.96</v>
      </c>
      <c r="L162" s="14">
        <f t="shared" si="6"/>
        <v>61.50655157894737</v>
      </c>
      <c r="M162" s="45"/>
      <c r="N162" s="14">
        <f>N13</f>
        <v>3400000</v>
      </c>
      <c r="O162" s="14">
        <f t="shared" si="5"/>
        <v>-400000</v>
      </c>
    </row>
    <row r="163" spans="1:15" ht="28.5">
      <c r="A163" s="15">
        <v>2</v>
      </c>
      <c r="B163" s="77" t="s">
        <v>152</v>
      </c>
      <c r="C163" s="6"/>
      <c r="D163" s="6"/>
      <c r="E163" s="14"/>
      <c r="F163" s="14"/>
      <c r="G163" s="14"/>
      <c r="H163" s="14"/>
      <c r="I163" s="14"/>
      <c r="J163" s="14">
        <f>J17</f>
        <v>1500000</v>
      </c>
      <c r="K163" s="14">
        <f>K17</f>
        <v>1972675.2</v>
      </c>
      <c r="L163" s="14">
        <f t="shared" si="6"/>
        <v>131.51167999999998</v>
      </c>
      <c r="M163" s="45">
        <f>M17</f>
        <v>0</v>
      </c>
      <c r="N163" s="14">
        <f>N17</f>
        <v>2500000</v>
      </c>
      <c r="O163" s="14">
        <f t="shared" si="5"/>
        <v>1000000</v>
      </c>
    </row>
    <row r="164" spans="1:15" ht="14.25">
      <c r="A164" s="15">
        <v>3</v>
      </c>
      <c r="B164" s="16" t="s">
        <v>80</v>
      </c>
      <c r="C164" s="6"/>
      <c r="D164" s="6"/>
      <c r="E164" s="14">
        <v>163529323.2</v>
      </c>
      <c r="F164" s="14"/>
      <c r="G164" s="14">
        <f>G44</f>
        <v>236265000</v>
      </c>
      <c r="H164" s="14">
        <f>H44</f>
        <v>226850000</v>
      </c>
      <c r="I164" s="14"/>
      <c r="J164" s="14">
        <f>J44</f>
        <v>240620000</v>
      </c>
      <c r="K164" s="14">
        <f>K44</f>
        <v>162591249.56</v>
      </c>
      <c r="L164" s="14">
        <f t="shared" si="6"/>
        <v>67.5717935167484</v>
      </c>
      <c r="M164" s="45"/>
      <c r="N164" s="14">
        <f>N44</f>
        <v>232700000</v>
      </c>
      <c r="O164" s="14">
        <f t="shared" si="5"/>
        <v>-7920000</v>
      </c>
    </row>
    <row r="165" spans="1:15" ht="14.25">
      <c r="A165" s="15">
        <v>4</v>
      </c>
      <c r="B165" s="16" t="s">
        <v>100</v>
      </c>
      <c r="C165" s="6"/>
      <c r="D165" s="6"/>
      <c r="E165" s="14">
        <v>5800000</v>
      </c>
      <c r="F165" s="14"/>
      <c r="G165" s="14">
        <f>G50</f>
        <v>13700000</v>
      </c>
      <c r="H165" s="14">
        <f>H50</f>
        <v>13200000</v>
      </c>
      <c r="I165" s="14"/>
      <c r="J165" s="14">
        <f>J50</f>
        <v>6744727.6</v>
      </c>
      <c r="K165" s="14">
        <f>K50</f>
        <v>4643424.31</v>
      </c>
      <c r="L165" s="14">
        <f t="shared" si="6"/>
        <v>68.84524602594773</v>
      </c>
      <c r="M165" s="45"/>
      <c r="N165" s="14">
        <f>N50</f>
        <v>6990000</v>
      </c>
      <c r="O165" s="14">
        <f t="shared" si="5"/>
        <v>245272.40000000037</v>
      </c>
    </row>
    <row r="166" spans="1:15" ht="14.25">
      <c r="A166" s="15">
        <v>5</v>
      </c>
      <c r="B166" s="16" t="s">
        <v>81</v>
      </c>
      <c r="C166" s="6"/>
      <c r="D166" s="6"/>
      <c r="E166" s="14">
        <v>4500000</v>
      </c>
      <c r="F166" s="14"/>
      <c r="G166" s="14">
        <f>G56</f>
        <v>3500000</v>
      </c>
      <c r="H166" s="14">
        <f>H56</f>
        <v>3000000</v>
      </c>
      <c r="I166" s="14"/>
      <c r="J166" s="14">
        <f>J54</f>
        <v>5500000</v>
      </c>
      <c r="K166" s="14">
        <f>K54</f>
        <v>1515673.9</v>
      </c>
      <c r="L166" s="14">
        <f t="shared" si="6"/>
        <v>27.55770727272727</v>
      </c>
      <c r="M166" s="45"/>
      <c r="N166" s="14">
        <f>N54</f>
        <v>5500000</v>
      </c>
      <c r="O166" s="14">
        <f t="shared" si="5"/>
        <v>0</v>
      </c>
    </row>
    <row r="167" spans="1:15" ht="15">
      <c r="A167" s="15"/>
      <c r="B167" s="19" t="s">
        <v>138</v>
      </c>
      <c r="C167" s="6"/>
      <c r="D167" s="6"/>
      <c r="E167" s="20">
        <f>SUM(E162:E166)</f>
        <v>177229323.2</v>
      </c>
      <c r="F167" s="20"/>
      <c r="G167" s="20">
        <f>SUM(G162:G166)</f>
        <v>256465000</v>
      </c>
      <c r="H167" s="20">
        <f>SUM(H162:H166)</f>
        <v>246150000</v>
      </c>
      <c r="I167" s="20"/>
      <c r="J167" s="20">
        <f>SUM(J162:J166)</f>
        <v>258164727.6</v>
      </c>
      <c r="K167" s="20">
        <f>SUM(K162:K166)</f>
        <v>173060271.93</v>
      </c>
      <c r="L167" s="20">
        <f t="shared" si="6"/>
        <v>67.034824446715</v>
      </c>
      <c r="M167" s="46">
        <f>SUM(M162:M166)</f>
        <v>0</v>
      </c>
      <c r="N167" s="20">
        <f>SUM(N162:N166)</f>
        <v>251090000</v>
      </c>
      <c r="O167" s="20">
        <f t="shared" si="5"/>
        <v>-7074727.599999994</v>
      </c>
    </row>
    <row r="168" spans="1:15" ht="14.25">
      <c r="A168" s="15">
        <v>6</v>
      </c>
      <c r="B168" s="16" t="s">
        <v>28</v>
      </c>
      <c r="C168" s="6"/>
      <c r="D168" s="6"/>
      <c r="E168" s="14">
        <v>2400000</v>
      </c>
      <c r="F168" s="14"/>
      <c r="G168" s="14">
        <f>G62</f>
        <v>2200000</v>
      </c>
      <c r="H168" s="14">
        <f>H62</f>
        <v>2400000</v>
      </c>
      <c r="I168" s="14"/>
      <c r="J168" s="14">
        <f>J62</f>
        <v>1900000</v>
      </c>
      <c r="K168" s="14">
        <f>K61</f>
        <v>1401586.83</v>
      </c>
      <c r="L168" s="14">
        <f t="shared" si="6"/>
        <v>73.76772789473685</v>
      </c>
      <c r="M168" s="45"/>
      <c r="N168" s="14">
        <f>N62</f>
        <v>2100000</v>
      </c>
      <c r="O168" s="14">
        <f t="shared" si="5"/>
        <v>200000</v>
      </c>
    </row>
    <row r="169" spans="1:15" ht="14.25">
      <c r="A169" s="15">
        <v>7</v>
      </c>
      <c r="B169" s="16" t="s">
        <v>82</v>
      </c>
      <c r="C169" s="6"/>
      <c r="D169" s="6"/>
      <c r="E169" s="14">
        <v>12220000</v>
      </c>
      <c r="F169" s="14"/>
      <c r="G169" s="14">
        <f>G69</f>
        <v>25751000</v>
      </c>
      <c r="H169" s="14">
        <f>H69</f>
        <v>22180000</v>
      </c>
      <c r="I169" s="14"/>
      <c r="J169" s="14">
        <f>J69</f>
        <v>25257000</v>
      </c>
      <c r="K169" s="14">
        <f>K69</f>
        <v>13111639.12</v>
      </c>
      <c r="L169" s="14">
        <f t="shared" si="6"/>
        <v>51.91289195074632</v>
      </c>
      <c r="M169" s="45"/>
      <c r="N169" s="14">
        <f>N69</f>
        <v>25257000</v>
      </c>
      <c r="O169" s="14">
        <f t="shared" si="5"/>
        <v>0</v>
      </c>
    </row>
    <row r="170" spans="1:15" ht="14.25">
      <c r="A170" s="15">
        <v>8</v>
      </c>
      <c r="B170" s="16" t="s">
        <v>83</v>
      </c>
      <c r="C170" s="6"/>
      <c r="D170" s="6"/>
      <c r="E170" s="14">
        <v>20260000</v>
      </c>
      <c r="F170" s="14"/>
      <c r="G170" s="14">
        <f>G75</f>
        <v>34300000</v>
      </c>
      <c r="H170" s="14">
        <f>H75</f>
        <v>29300000</v>
      </c>
      <c r="I170" s="14"/>
      <c r="J170" s="14">
        <f>J75</f>
        <v>24800000</v>
      </c>
      <c r="K170" s="14">
        <f>K75</f>
        <v>17019880.48</v>
      </c>
      <c r="L170" s="14">
        <f t="shared" si="6"/>
        <v>68.62855032258065</v>
      </c>
      <c r="M170" s="45"/>
      <c r="N170" s="14">
        <f>N75</f>
        <v>24800000</v>
      </c>
      <c r="O170" s="14">
        <f t="shared" si="5"/>
        <v>0</v>
      </c>
    </row>
    <row r="171" spans="1:15" ht="14.25">
      <c r="A171" s="15">
        <v>9</v>
      </c>
      <c r="B171" s="16" t="s">
        <v>41</v>
      </c>
      <c r="C171" s="6"/>
      <c r="D171" s="6"/>
      <c r="E171" s="14">
        <v>92809306</v>
      </c>
      <c r="F171" s="14"/>
      <c r="G171" s="14">
        <f>G81</f>
        <v>121496200</v>
      </c>
      <c r="H171" s="14">
        <f>H81</f>
        <v>119091200</v>
      </c>
      <c r="I171" s="14"/>
      <c r="J171" s="14">
        <f>J81</f>
        <v>119290350</v>
      </c>
      <c r="K171" s="14">
        <f>K81</f>
        <v>73224485.35</v>
      </c>
      <c r="L171" s="14">
        <f t="shared" si="6"/>
        <v>61.383410602785546</v>
      </c>
      <c r="M171" s="45"/>
      <c r="N171" s="14">
        <f>N81</f>
        <v>119290350</v>
      </c>
      <c r="O171" s="14">
        <f t="shared" si="5"/>
        <v>0</v>
      </c>
    </row>
    <row r="172" spans="1:15" ht="14.25">
      <c r="A172" s="15">
        <v>10</v>
      </c>
      <c r="B172" s="16" t="s">
        <v>84</v>
      </c>
      <c r="C172" s="6"/>
      <c r="D172" s="6"/>
      <c r="E172" s="14">
        <v>10651748</v>
      </c>
      <c r="F172" s="14"/>
      <c r="G172" s="14">
        <f>G95+G100+G103</f>
        <v>18318000</v>
      </c>
      <c r="H172" s="14">
        <f>H95+H100+H103</f>
        <v>19055000</v>
      </c>
      <c r="I172" s="14"/>
      <c r="J172" s="14">
        <f>J95+J100+J103</f>
        <v>29788727.57</v>
      </c>
      <c r="K172" s="14">
        <f>K95+K100+K103</f>
        <v>17721353.67</v>
      </c>
      <c r="L172" s="14">
        <f t="shared" si="6"/>
        <v>59.49013306579446</v>
      </c>
      <c r="M172" s="45"/>
      <c r="N172" s="14">
        <f>N95+N100+N103</f>
        <v>36464000</v>
      </c>
      <c r="O172" s="14">
        <f t="shared" si="5"/>
        <v>6675272.43</v>
      </c>
    </row>
    <row r="173" spans="1:15" ht="14.25">
      <c r="A173" s="15">
        <v>11</v>
      </c>
      <c r="B173" s="16" t="s">
        <v>85</v>
      </c>
      <c r="C173" s="6"/>
      <c r="D173" s="6"/>
      <c r="E173" s="14">
        <v>8085000</v>
      </c>
      <c r="F173" s="14"/>
      <c r="G173" s="14">
        <f>G112</f>
        <v>11042000</v>
      </c>
      <c r="H173" s="14">
        <f>H112</f>
        <v>8850000</v>
      </c>
      <c r="I173" s="14"/>
      <c r="J173" s="14">
        <f>J112</f>
        <v>9976000</v>
      </c>
      <c r="K173" s="14">
        <f>K112</f>
        <v>5967575.319999999</v>
      </c>
      <c r="L173" s="14">
        <f t="shared" si="6"/>
        <v>59.81931956696071</v>
      </c>
      <c r="M173" s="45"/>
      <c r="N173" s="14">
        <f>N112</f>
        <v>9976000</v>
      </c>
      <c r="O173" s="14">
        <f t="shared" si="5"/>
        <v>0</v>
      </c>
    </row>
    <row r="174" spans="1:15" ht="14.25">
      <c r="A174" s="15">
        <v>12</v>
      </c>
      <c r="B174" s="16" t="s">
        <v>111</v>
      </c>
      <c r="C174" s="6"/>
      <c r="D174" s="6"/>
      <c r="E174" s="14"/>
      <c r="F174" s="14"/>
      <c r="G174" s="14">
        <f>G115</f>
        <v>70000</v>
      </c>
      <c r="H174" s="14">
        <f>H115</f>
        <v>70000</v>
      </c>
      <c r="I174" s="14"/>
      <c r="J174" s="14">
        <f>J115</f>
        <v>1130000</v>
      </c>
      <c r="K174" s="14">
        <f>K115</f>
        <v>541519.31</v>
      </c>
      <c r="L174" s="14">
        <f t="shared" si="6"/>
        <v>47.92206283185841</v>
      </c>
      <c r="M174" s="45"/>
      <c r="N174" s="14">
        <f>N115</f>
        <v>1130000</v>
      </c>
      <c r="O174" s="14">
        <f t="shared" si="5"/>
        <v>0</v>
      </c>
    </row>
    <row r="175" spans="1:15" ht="14.25">
      <c r="A175" s="15">
        <v>13</v>
      </c>
      <c r="B175" s="16" t="s">
        <v>86</v>
      </c>
      <c r="C175" s="6"/>
      <c r="D175" s="6"/>
      <c r="E175" s="14">
        <v>13300000</v>
      </c>
      <c r="F175" s="14"/>
      <c r="G175" s="14">
        <f>G118</f>
        <v>16100000</v>
      </c>
      <c r="H175" s="14">
        <f>H118</f>
        <v>16100000</v>
      </c>
      <c r="I175" s="14"/>
      <c r="J175" s="14">
        <f>J118</f>
        <v>18000000</v>
      </c>
      <c r="K175" s="14">
        <f>K118</f>
        <v>14432027.99</v>
      </c>
      <c r="L175" s="14">
        <f t="shared" si="6"/>
        <v>80.17793327777778</v>
      </c>
      <c r="M175" s="45"/>
      <c r="N175" s="14">
        <f>N118</f>
        <v>19500000</v>
      </c>
      <c r="O175" s="14">
        <f t="shared" si="5"/>
        <v>1500000</v>
      </c>
    </row>
    <row r="176" spans="1:15" ht="14.25">
      <c r="A176" s="15">
        <v>14</v>
      </c>
      <c r="B176" s="16" t="s">
        <v>58</v>
      </c>
      <c r="C176" s="6"/>
      <c r="D176" s="6"/>
      <c r="E176" s="14">
        <v>13098201.51</v>
      </c>
      <c r="F176" s="14"/>
      <c r="G176" s="14">
        <f>G144</f>
        <v>20389200</v>
      </c>
      <c r="H176" s="14">
        <f>H144</f>
        <v>20745000</v>
      </c>
      <c r="I176" s="14"/>
      <c r="J176" s="14">
        <f>J144</f>
        <v>20800528</v>
      </c>
      <c r="K176" s="14">
        <f>K144</f>
        <v>11032603.3</v>
      </c>
      <c r="L176" s="14">
        <f t="shared" si="6"/>
        <v>53.04001561883429</v>
      </c>
      <c r="M176" s="45"/>
      <c r="N176" s="14">
        <f>N144</f>
        <v>14941272.09</v>
      </c>
      <c r="O176" s="14">
        <f t="shared" si="5"/>
        <v>-5859255.91</v>
      </c>
    </row>
    <row r="177" spans="1:15" ht="14.25">
      <c r="A177" s="15">
        <v>15</v>
      </c>
      <c r="B177" s="16" t="s">
        <v>75</v>
      </c>
      <c r="C177" s="6"/>
      <c r="D177" s="6"/>
      <c r="E177" s="14">
        <v>800000</v>
      </c>
      <c r="F177" s="14"/>
      <c r="G177" s="14">
        <f>G148</f>
        <v>800000</v>
      </c>
      <c r="H177" s="14">
        <f>H148</f>
        <v>500000</v>
      </c>
      <c r="I177" s="14"/>
      <c r="J177" s="14">
        <f>J148</f>
        <v>100000</v>
      </c>
      <c r="K177" s="14">
        <f>K148</f>
        <v>65936.43</v>
      </c>
      <c r="L177" s="14">
        <f t="shared" si="6"/>
        <v>65.93642999999999</v>
      </c>
      <c r="M177" s="45"/>
      <c r="N177" s="14">
        <f>N148</f>
        <v>0</v>
      </c>
      <c r="O177" s="14">
        <f t="shared" si="5"/>
        <v>-100000</v>
      </c>
    </row>
    <row r="178" spans="1:15" ht="14.25">
      <c r="A178" s="15">
        <v>16</v>
      </c>
      <c r="B178" s="16" t="s">
        <v>76</v>
      </c>
      <c r="C178" s="6"/>
      <c r="D178" s="6"/>
      <c r="E178" s="14">
        <v>500000</v>
      </c>
      <c r="F178" s="14"/>
      <c r="G178" s="14">
        <f>G152</f>
        <v>200000</v>
      </c>
      <c r="H178" s="14">
        <f>H152</f>
        <v>200000</v>
      </c>
      <c r="I178" s="14"/>
      <c r="J178" s="14">
        <f>J152</f>
        <v>5000</v>
      </c>
      <c r="K178" s="14">
        <f>K152</f>
        <v>0</v>
      </c>
      <c r="L178" s="14">
        <f t="shared" si="6"/>
        <v>0</v>
      </c>
      <c r="M178" s="45"/>
      <c r="N178" s="14">
        <f>N152</f>
        <v>0</v>
      </c>
      <c r="O178" s="14">
        <f t="shared" si="5"/>
        <v>-5000</v>
      </c>
    </row>
    <row r="179" spans="1:15" ht="14.25">
      <c r="A179" s="15">
        <v>17</v>
      </c>
      <c r="B179" s="35" t="s">
        <v>88</v>
      </c>
      <c r="C179" s="6"/>
      <c r="D179" s="6"/>
      <c r="E179" s="14">
        <v>2000000</v>
      </c>
      <c r="F179" s="14"/>
      <c r="G179" s="14">
        <f>G155</f>
        <v>4500000</v>
      </c>
      <c r="H179" s="14">
        <f>H155</f>
        <v>6200000</v>
      </c>
      <c r="I179" s="14"/>
      <c r="J179" s="14">
        <f>J155</f>
        <v>5000000</v>
      </c>
      <c r="K179" s="14">
        <f>K155</f>
        <v>643906.43</v>
      </c>
      <c r="L179" s="14">
        <f t="shared" si="6"/>
        <v>12.878128600000002</v>
      </c>
      <c r="M179" s="45"/>
      <c r="N179" s="14">
        <f>N155</f>
        <v>0</v>
      </c>
      <c r="O179" s="14">
        <f t="shared" si="5"/>
        <v>-5000000</v>
      </c>
    </row>
    <row r="180" spans="1:15" ht="14.25">
      <c r="A180" s="15">
        <v>18</v>
      </c>
      <c r="B180" s="35" t="s">
        <v>87</v>
      </c>
      <c r="C180" s="6"/>
      <c r="D180" s="6"/>
      <c r="E180" s="14">
        <v>1000000</v>
      </c>
      <c r="F180" s="14"/>
      <c r="G180" s="14">
        <f>G156</f>
        <v>1200000</v>
      </c>
      <c r="H180" s="14">
        <f>H156</f>
        <v>1200000</v>
      </c>
      <c r="I180" s="14"/>
      <c r="J180" s="14">
        <f>J156</f>
        <v>1200000</v>
      </c>
      <c r="K180" s="14">
        <f>K156</f>
        <v>3879195.08</v>
      </c>
      <c r="L180" s="14">
        <f t="shared" si="6"/>
        <v>323.26625666666666</v>
      </c>
      <c r="M180" s="45"/>
      <c r="N180" s="14">
        <f>N156</f>
        <v>0</v>
      </c>
      <c r="O180" s="14">
        <f t="shared" si="5"/>
        <v>-1200000</v>
      </c>
    </row>
    <row r="181" spans="1:15" ht="15">
      <c r="A181" s="12"/>
      <c r="B181" s="19" t="s">
        <v>139</v>
      </c>
      <c r="C181" s="6"/>
      <c r="D181" s="6"/>
      <c r="E181" s="20">
        <f>SUM(E168:E180)</f>
        <v>177124255.51</v>
      </c>
      <c r="F181" s="20"/>
      <c r="G181" s="20">
        <f>SUM(G168:G180)</f>
        <v>256366400</v>
      </c>
      <c r="H181" s="20">
        <f>SUM(H168:H180)</f>
        <v>245891200</v>
      </c>
      <c r="I181" s="20"/>
      <c r="J181" s="20">
        <f>SUM(J168:J180)</f>
        <v>257247605.57</v>
      </c>
      <c r="K181" s="20">
        <f>SUM(K168:K180)</f>
        <v>159041709.31000003</v>
      </c>
      <c r="L181" s="20">
        <f t="shared" si="6"/>
        <v>61.824369155001904</v>
      </c>
      <c r="M181" s="45"/>
      <c r="N181" s="20">
        <f>SUM(N168:N180)</f>
        <v>253458622.09</v>
      </c>
      <c r="O181" s="20">
        <f t="shared" si="5"/>
        <v>-3788983.4799999893</v>
      </c>
    </row>
    <row r="182" spans="1:15" ht="15">
      <c r="A182" s="91" t="s">
        <v>155</v>
      </c>
      <c r="B182" s="91"/>
      <c r="C182" s="6"/>
      <c r="D182" s="6"/>
      <c r="E182" s="20">
        <f>E167-E181</f>
        <v>105067.68999999762</v>
      </c>
      <c r="F182" s="20"/>
      <c r="G182" s="20">
        <f>G167-G181</f>
        <v>98600</v>
      </c>
      <c r="H182" s="20">
        <f>H167-H181</f>
        <v>258800</v>
      </c>
      <c r="I182" s="20"/>
      <c r="J182" s="20">
        <f>J167-J181</f>
        <v>917122.0300000012</v>
      </c>
      <c r="K182" s="20">
        <f>K167-K181</f>
        <v>14018562.619999975</v>
      </c>
      <c r="L182" s="20">
        <f t="shared" si="6"/>
        <v>1528.538423616316</v>
      </c>
      <c r="M182" s="45"/>
      <c r="N182" s="20">
        <f>N167-N181</f>
        <v>-2368622.0900000036</v>
      </c>
      <c r="O182" s="20">
        <f t="shared" si="5"/>
        <v>-3285744.120000005</v>
      </c>
    </row>
    <row r="183" spans="1:13" ht="15">
      <c r="A183" s="55"/>
      <c r="B183" s="55"/>
      <c r="C183" s="56"/>
      <c r="D183" s="56"/>
      <c r="E183" s="57"/>
      <c r="F183" s="57"/>
      <c r="G183" s="57"/>
      <c r="H183" s="57"/>
      <c r="I183" s="57"/>
      <c r="J183" s="57"/>
      <c r="K183" s="57"/>
      <c r="L183" s="57"/>
      <c r="M183" s="47"/>
    </row>
    <row r="184" spans="1:12" ht="14.25">
      <c r="A184" s="83" t="s">
        <v>140</v>
      </c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4"/>
    </row>
    <row r="185" spans="1:12" ht="14.25">
      <c r="A185" s="83" t="s">
        <v>153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4"/>
    </row>
  </sheetData>
  <sheetProtection/>
  <mergeCells count="21">
    <mergeCell ref="J6:J8"/>
    <mergeCell ref="A5:O5"/>
    <mergeCell ref="L6:L8"/>
    <mergeCell ref="M6:M8"/>
    <mergeCell ref="O6:O8"/>
    <mergeCell ref="A160:F160"/>
    <mergeCell ref="N6:N8"/>
    <mergeCell ref="K6:K8"/>
    <mergeCell ref="A159:B159"/>
    <mergeCell ref="A1:B1"/>
    <mergeCell ref="A2:B2"/>
    <mergeCell ref="A3:B3"/>
    <mergeCell ref="A6:B8"/>
    <mergeCell ref="H6:H8"/>
    <mergeCell ref="A182:B182"/>
    <mergeCell ref="A184:K184"/>
    <mergeCell ref="A185:K185"/>
    <mergeCell ref="A13:B13"/>
    <mergeCell ref="A17:B17"/>
    <mergeCell ref="A20:B20"/>
    <mergeCell ref="A56:B56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84"/>
  <sheetViews>
    <sheetView tabSelected="1" zoomScalePageLayoutView="0" workbookViewId="0" topLeftCell="A145">
      <selection activeCell="A2" sqref="A2:B2"/>
    </sheetView>
  </sheetViews>
  <sheetFormatPr defaultColWidth="9.140625" defaultRowHeight="12.75"/>
  <cols>
    <col min="1" max="1" width="4.8515625" style="0" customWidth="1"/>
    <col min="2" max="2" width="45.28125" style="0" customWidth="1"/>
    <col min="3" max="4" width="9.140625" style="0" hidden="1" customWidth="1"/>
    <col min="5" max="5" width="0.13671875" style="0" hidden="1" customWidth="1"/>
    <col min="6" max="6" width="9.140625" style="0" hidden="1" customWidth="1"/>
    <col min="7" max="7" width="0.13671875" style="0" hidden="1" customWidth="1"/>
    <col min="8" max="9" width="0.2890625" style="0" hidden="1" customWidth="1"/>
    <col min="10" max="10" width="19.57421875" style="0" customWidth="1"/>
    <col min="11" max="11" width="15.00390625" style="0" customWidth="1"/>
    <col min="12" max="12" width="0.13671875" style="0" hidden="1" customWidth="1"/>
    <col min="13" max="13" width="1.1484375" style="0" hidden="1" customWidth="1"/>
    <col min="14" max="14" width="19.00390625" style="0" customWidth="1"/>
    <col min="15" max="15" width="14.28125" style="0" customWidth="1"/>
    <col min="16" max="16" width="12.7109375" style="0" bestFit="1" customWidth="1"/>
    <col min="17" max="17" width="15.421875" style="0" customWidth="1"/>
    <col min="18" max="18" width="12.57421875" style="0" customWidth="1"/>
    <col min="19" max="19" width="10.140625" style="0" bestFit="1" customWidth="1"/>
    <col min="20" max="20" width="13.8515625" style="0" bestFit="1" customWidth="1"/>
  </cols>
  <sheetData>
    <row r="1" spans="1:12" ht="14.25">
      <c r="A1" s="94" t="s">
        <v>3</v>
      </c>
      <c r="B1" s="9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.25">
      <c r="A2" s="94" t="s">
        <v>170</v>
      </c>
      <c r="B2" s="9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>
      <c r="A3" s="94"/>
      <c r="B3" s="9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5" ht="15.75" thickBot="1">
      <c r="A5" s="104" t="s">
        <v>165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6"/>
    </row>
    <row r="6" spans="1:15" ht="15" customHeight="1">
      <c r="A6" s="101" t="s">
        <v>78</v>
      </c>
      <c r="B6" s="101"/>
      <c r="C6" s="79"/>
      <c r="D6" s="79"/>
      <c r="E6" s="79"/>
      <c r="F6" s="79"/>
      <c r="G6" s="80"/>
      <c r="H6" s="100" t="s">
        <v>127</v>
      </c>
      <c r="I6" s="78"/>
      <c r="J6" s="102" t="s">
        <v>158</v>
      </c>
      <c r="K6" s="100" t="s">
        <v>164</v>
      </c>
      <c r="L6" s="99" t="s">
        <v>154</v>
      </c>
      <c r="M6" s="107" t="s">
        <v>129</v>
      </c>
      <c r="N6" s="102" t="s">
        <v>160</v>
      </c>
      <c r="O6" s="108" t="s">
        <v>141</v>
      </c>
    </row>
    <row r="7" spans="1:15" ht="15">
      <c r="A7" s="96"/>
      <c r="B7" s="96"/>
      <c r="C7" s="6"/>
      <c r="D7" s="6"/>
      <c r="E7" s="7" t="s">
        <v>97</v>
      </c>
      <c r="F7" s="8" t="s">
        <v>2</v>
      </c>
      <c r="G7" s="63" t="s">
        <v>118</v>
      </c>
      <c r="H7" s="97"/>
      <c r="I7" s="65"/>
      <c r="J7" s="103"/>
      <c r="K7" s="97"/>
      <c r="L7" s="99"/>
      <c r="M7" s="107"/>
      <c r="N7" s="103"/>
      <c r="O7" s="108"/>
    </row>
    <row r="8" spans="1:15" ht="45" customHeight="1">
      <c r="A8" s="96"/>
      <c r="B8" s="96"/>
      <c r="C8" s="6"/>
      <c r="D8" s="6"/>
      <c r="E8" s="7" t="s">
        <v>98</v>
      </c>
      <c r="F8" s="8" t="s">
        <v>96</v>
      </c>
      <c r="G8" s="63" t="s">
        <v>119</v>
      </c>
      <c r="H8" s="97"/>
      <c r="I8" s="65"/>
      <c r="J8" s="103"/>
      <c r="K8" s="97"/>
      <c r="L8" s="100"/>
      <c r="M8" s="102"/>
      <c r="N8" s="103"/>
      <c r="O8" s="109"/>
    </row>
    <row r="9" spans="1:15" ht="14.25">
      <c r="A9" s="9">
        <v>1</v>
      </c>
      <c r="B9" s="9">
        <v>2</v>
      </c>
      <c r="C9" s="52"/>
      <c r="D9" s="52"/>
      <c r="E9" s="10">
        <v>3</v>
      </c>
      <c r="F9" s="11">
        <v>4</v>
      </c>
      <c r="G9" s="53">
        <v>3</v>
      </c>
      <c r="H9" s="53">
        <v>3</v>
      </c>
      <c r="I9" s="53"/>
      <c r="J9" s="54">
        <v>5</v>
      </c>
      <c r="K9" s="53">
        <v>4</v>
      </c>
      <c r="L9" s="54">
        <v>5</v>
      </c>
      <c r="M9" s="54">
        <v>5</v>
      </c>
      <c r="N9" s="54">
        <v>5</v>
      </c>
      <c r="O9" s="54">
        <v>6</v>
      </c>
    </row>
    <row r="10" spans="1:15" ht="15">
      <c r="A10" s="12">
        <v>1</v>
      </c>
      <c r="B10" s="13" t="s">
        <v>4</v>
      </c>
      <c r="C10" s="6"/>
      <c r="D10" s="6"/>
      <c r="E10" s="6"/>
      <c r="F10" s="6"/>
      <c r="G10" s="14"/>
      <c r="H10" s="6"/>
      <c r="I10" s="6"/>
      <c r="J10" s="1"/>
      <c r="K10" s="6"/>
      <c r="L10" s="6"/>
      <c r="M10" s="60"/>
      <c r="N10" s="1"/>
      <c r="O10" s="6"/>
    </row>
    <row r="11" spans="1:16" ht="14.25">
      <c r="A11" s="15">
        <v>1</v>
      </c>
      <c r="B11" s="16" t="s">
        <v>5</v>
      </c>
      <c r="C11" s="6"/>
      <c r="D11" s="6"/>
      <c r="E11" s="14">
        <v>1600000</v>
      </c>
      <c r="F11" s="17">
        <v>1400000</v>
      </c>
      <c r="G11" s="14">
        <v>1000000</v>
      </c>
      <c r="H11" s="14">
        <v>800000</v>
      </c>
      <c r="I11" s="14"/>
      <c r="J11" s="14">
        <v>1300000</v>
      </c>
      <c r="K11" s="14">
        <v>1274526.64</v>
      </c>
      <c r="L11" s="14">
        <f>K11/J11*100</f>
        <v>98.04051076923076</v>
      </c>
      <c r="M11" s="45"/>
      <c r="N11" s="14">
        <v>1800000</v>
      </c>
      <c r="O11" s="14">
        <f>N11-J11</f>
        <v>500000</v>
      </c>
      <c r="P11" s="66"/>
    </row>
    <row r="12" spans="1:15" ht="14.25">
      <c r="A12" s="15">
        <v>2</v>
      </c>
      <c r="B12" s="16" t="s">
        <v>6</v>
      </c>
      <c r="C12" s="6"/>
      <c r="D12" s="6"/>
      <c r="E12" s="14">
        <v>1800000</v>
      </c>
      <c r="F12" s="18">
        <v>1800000</v>
      </c>
      <c r="G12" s="14">
        <v>2000000</v>
      </c>
      <c r="H12" s="14">
        <v>2300000</v>
      </c>
      <c r="I12" s="14"/>
      <c r="J12" s="14">
        <v>2500000</v>
      </c>
      <c r="K12" s="14">
        <v>1062722.32</v>
      </c>
      <c r="L12" s="14">
        <f aca="true" t="shared" si="0" ref="L12:L75">K12/J12*100</f>
        <v>42.508892800000005</v>
      </c>
      <c r="M12" s="45"/>
      <c r="N12" s="14">
        <v>2200000</v>
      </c>
      <c r="O12" s="14">
        <f aca="true" t="shared" si="1" ref="O12:O75">N12-J12</f>
        <v>-300000</v>
      </c>
    </row>
    <row r="13" spans="1:15" ht="15">
      <c r="A13" s="92" t="s">
        <v>7</v>
      </c>
      <c r="B13" s="93"/>
      <c r="C13" s="6"/>
      <c r="D13" s="6"/>
      <c r="E13" s="20">
        <f>SUM(E11:E12)</f>
        <v>3400000</v>
      </c>
      <c r="F13" s="20">
        <f>SUM(F11:F12)</f>
        <v>3200000</v>
      </c>
      <c r="G13" s="20">
        <f>SUM(G11:G12)</f>
        <v>3000000</v>
      </c>
      <c r="H13" s="20">
        <f>SUM(H11:H12)</f>
        <v>3100000</v>
      </c>
      <c r="I13" s="20"/>
      <c r="J13" s="20">
        <f>SUM(J11:J12)</f>
        <v>3800000</v>
      </c>
      <c r="K13" s="20">
        <f>SUM(K11:K12)</f>
        <v>2337248.96</v>
      </c>
      <c r="L13" s="20">
        <f>SUM(L11:L12)</f>
        <v>140.54940356923078</v>
      </c>
      <c r="M13" s="20">
        <f>SUM(M11:M12)</f>
        <v>0</v>
      </c>
      <c r="N13" s="20">
        <f>SUM(N11:N12)</f>
        <v>4000000</v>
      </c>
      <c r="O13" s="20">
        <f t="shared" si="1"/>
        <v>200000</v>
      </c>
    </row>
    <row r="14" spans="1:15" ht="45" customHeight="1">
      <c r="A14" s="12">
        <v>2</v>
      </c>
      <c r="B14" s="75" t="s">
        <v>151</v>
      </c>
      <c r="C14" s="6"/>
      <c r="D14" s="6"/>
      <c r="E14" s="20"/>
      <c r="F14" s="20"/>
      <c r="G14" s="20"/>
      <c r="H14" s="20"/>
      <c r="I14" s="20"/>
      <c r="J14" s="14"/>
      <c r="K14" s="20"/>
      <c r="L14" s="14"/>
      <c r="M14" s="46"/>
      <c r="N14" s="14"/>
      <c r="O14" s="14"/>
    </row>
    <row r="15" spans="1:15" ht="31.5" customHeight="1">
      <c r="A15" s="21">
        <v>1</v>
      </c>
      <c r="B15" s="76" t="s">
        <v>152</v>
      </c>
      <c r="C15" s="6"/>
      <c r="D15" s="6"/>
      <c r="E15" s="20"/>
      <c r="F15" s="20"/>
      <c r="G15" s="20"/>
      <c r="H15" s="20"/>
      <c r="I15" s="20"/>
      <c r="J15" s="14">
        <v>1500000</v>
      </c>
      <c r="K15" s="14">
        <v>0</v>
      </c>
      <c r="L15" s="14">
        <f t="shared" si="0"/>
        <v>0</v>
      </c>
      <c r="M15" s="45"/>
      <c r="N15" s="14">
        <v>200000</v>
      </c>
      <c r="O15" s="14">
        <f t="shared" si="1"/>
        <v>-1300000</v>
      </c>
    </row>
    <row r="16" spans="1:15" ht="31.5" customHeight="1">
      <c r="A16" s="81">
        <v>2</v>
      </c>
      <c r="B16" s="76" t="s">
        <v>161</v>
      </c>
      <c r="C16" s="6"/>
      <c r="D16" s="6"/>
      <c r="E16" s="20"/>
      <c r="F16" s="20"/>
      <c r="G16" s="20"/>
      <c r="H16" s="20"/>
      <c r="I16" s="20"/>
      <c r="J16" s="14">
        <v>0</v>
      </c>
      <c r="K16" s="14">
        <v>1972675.2</v>
      </c>
      <c r="L16" s="14"/>
      <c r="M16" s="45"/>
      <c r="N16" s="14">
        <v>2300000</v>
      </c>
      <c r="O16" s="14">
        <f t="shared" si="1"/>
        <v>2300000</v>
      </c>
    </row>
    <row r="17" spans="1:15" ht="18" customHeight="1">
      <c r="A17" s="92" t="s">
        <v>31</v>
      </c>
      <c r="B17" s="93"/>
      <c r="C17" s="6"/>
      <c r="D17" s="6"/>
      <c r="E17" s="20"/>
      <c r="F17" s="20"/>
      <c r="G17" s="20"/>
      <c r="H17" s="20"/>
      <c r="I17" s="20"/>
      <c r="J17" s="20">
        <f aca="true" t="shared" si="2" ref="J17:O17">J15+J16</f>
        <v>1500000</v>
      </c>
      <c r="K17" s="20">
        <f t="shared" si="2"/>
        <v>1972675.2</v>
      </c>
      <c r="L17" s="20">
        <f t="shared" si="2"/>
        <v>0</v>
      </c>
      <c r="M17" s="20">
        <f t="shared" si="2"/>
        <v>0</v>
      </c>
      <c r="N17" s="20">
        <f t="shared" si="2"/>
        <v>2500000</v>
      </c>
      <c r="O17" s="20">
        <f t="shared" si="2"/>
        <v>1000000</v>
      </c>
    </row>
    <row r="18" spans="1:15" ht="15">
      <c r="A18" s="12"/>
      <c r="B18" s="21"/>
      <c r="C18" s="21"/>
      <c r="D18" s="21"/>
      <c r="E18" s="21"/>
      <c r="F18" s="21"/>
      <c r="G18" s="14"/>
      <c r="H18" s="14"/>
      <c r="I18" s="14"/>
      <c r="J18" s="14"/>
      <c r="K18" s="14"/>
      <c r="L18" s="14"/>
      <c r="M18" s="45"/>
      <c r="N18" s="14"/>
      <c r="O18" s="14"/>
    </row>
    <row r="19" spans="1:15" ht="15">
      <c r="A19" s="12">
        <v>3</v>
      </c>
      <c r="B19" s="13" t="s">
        <v>8</v>
      </c>
      <c r="C19" s="6"/>
      <c r="D19" s="6"/>
      <c r="E19" s="14"/>
      <c r="F19" s="6"/>
      <c r="G19" s="14"/>
      <c r="H19" s="14"/>
      <c r="I19" s="14"/>
      <c r="J19" s="14"/>
      <c r="K19" s="14"/>
      <c r="L19" s="14"/>
      <c r="M19" s="45"/>
      <c r="N19" s="14"/>
      <c r="O19" s="14"/>
    </row>
    <row r="20" spans="1:15" ht="14.25">
      <c r="A20" s="85" t="s">
        <v>137</v>
      </c>
      <c r="B20" s="86"/>
      <c r="C20" s="6"/>
      <c r="D20" s="6"/>
      <c r="E20" s="14"/>
      <c r="F20" s="6"/>
      <c r="G20" s="14"/>
      <c r="H20" s="14"/>
      <c r="I20" s="14"/>
      <c r="J20" s="14"/>
      <c r="K20" s="14"/>
      <c r="L20" s="14"/>
      <c r="M20" s="45"/>
      <c r="N20" s="14"/>
      <c r="O20" s="14"/>
    </row>
    <row r="21" spans="1:18" ht="14.25">
      <c r="A21" s="15">
        <v>1</v>
      </c>
      <c r="B21" s="16" t="s">
        <v>9</v>
      </c>
      <c r="C21" s="6"/>
      <c r="D21" s="6"/>
      <c r="E21" s="14">
        <v>29000000</v>
      </c>
      <c r="F21" s="14">
        <v>29000000</v>
      </c>
      <c r="G21" s="14">
        <v>48000000</v>
      </c>
      <c r="H21" s="14">
        <v>48500000</v>
      </c>
      <c r="I21" s="14"/>
      <c r="J21" s="14">
        <v>47400000</v>
      </c>
      <c r="K21" s="22">
        <v>31178719.67</v>
      </c>
      <c r="L21" s="14">
        <f t="shared" si="0"/>
        <v>65.77788959915613</v>
      </c>
      <c r="M21" s="45"/>
      <c r="N21" s="14">
        <v>47400000</v>
      </c>
      <c r="O21" s="14">
        <f t="shared" si="1"/>
        <v>0</v>
      </c>
      <c r="P21" s="2"/>
      <c r="Q21" s="2"/>
      <c r="R21" s="2"/>
    </row>
    <row r="22" spans="1:18" ht="14.25">
      <c r="A22" s="15">
        <v>2</v>
      </c>
      <c r="B22" s="16" t="s">
        <v>10</v>
      </c>
      <c r="C22" s="6"/>
      <c r="D22" s="6"/>
      <c r="E22" s="14">
        <v>4000000</v>
      </c>
      <c r="F22" s="14">
        <v>4000000</v>
      </c>
      <c r="G22" s="14">
        <v>6000000</v>
      </c>
      <c r="H22" s="14">
        <v>6000000</v>
      </c>
      <c r="I22" s="14"/>
      <c r="J22" s="14">
        <v>6500000</v>
      </c>
      <c r="K22" s="22">
        <v>3972720.84</v>
      </c>
      <c r="L22" s="14">
        <f t="shared" si="0"/>
        <v>61.118782153846155</v>
      </c>
      <c r="M22" s="45"/>
      <c r="N22" s="14">
        <v>6500000</v>
      </c>
      <c r="O22" s="14">
        <f t="shared" si="1"/>
        <v>0</v>
      </c>
      <c r="P22" s="2"/>
      <c r="Q22" s="2"/>
      <c r="R22" s="2"/>
    </row>
    <row r="23" spans="1:18" ht="14.25">
      <c r="A23" s="15">
        <v>3</v>
      </c>
      <c r="B23" s="16" t="s">
        <v>11</v>
      </c>
      <c r="C23" s="6"/>
      <c r="D23" s="6"/>
      <c r="E23" s="14">
        <v>4400000</v>
      </c>
      <c r="F23" s="14">
        <v>4400000</v>
      </c>
      <c r="G23" s="14">
        <v>7500000</v>
      </c>
      <c r="H23" s="14">
        <v>7500000</v>
      </c>
      <c r="I23" s="14"/>
      <c r="J23" s="14">
        <v>7300000</v>
      </c>
      <c r="K23" s="22">
        <v>4869893.66</v>
      </c>
      <c r="L23" s="14">
        <f t="shared" si="0"/>
        <v>66.71087205479452</v>
      </c>
      <c r="M23" s="45"/>
      <c r="N23" s="14">
        <v>7300000</v>
      </c>
      <c r="O23" s="14">
        <f t="shared" si="1"/>
        <v>0</v>
      </c>
      <c r="P23" s="2"/>
      <c r="Q23" s="2"/>
      <c r="R23" s="2"/>
    </row>
    <row r="24" spans="1:18" ht="14.25">
      <c r="A24" s="15">
        <v>4</v>
      </c>
      <c r="B24" s="16" t="s">
        <v>12</v>
      </c>
      <c r="C24" s="6"/>
      <c r="D24" s="6"/>
      <c r="E24" s="14">
        <v>6000000</v>
      </c>
      <c r="F24" s="14">
        <v>6000000</v>
      </c>
      <c r="G24" s="14">
        <v>9800000</v>
      </c>
      <c r="H24" s="14">
        <v>10000000</v>
      </c>
      <c r="I24" s="14"/>
      <c r="J24" s="14">
        <v>9600000</v>
      </c>
      <c r="K24" s="22">
        <v>6148370.76</v>
      </c>
      <c r="L24" s="14">
        <f t="shared" si="0"/>
        <v>64.04552875</v>
      </c>
      <c r="M24" s="45"/>
      <c r="N24" s="14">
        <v>9600000</v>
      </c>
      <c r="O24" s="14">
        <f t="shared" si="1"/>
        <v>0</v>
      </c>
      <c r="P24" s="2"/>
      <c r="Q24" s="2"/>
      <c r="R24" s="2"/>
    </row>
    <row r="25" spans="1:18" ht="14.25">
      <c r="A25" s="15">
        <v>5</v>
      </c>
      <c r="B25" s="16" t="s">
        <v>13</v>
      </c>
      <c r="C25" s="6"/>
      <c r="D25" s="6"/>
      <c r="E25" s="14">
        <v>2800000</v>
      </c>
      <c r="F25" s="14">
        <v>2800000</v>
      </c>
      <c r="G25" s="14">
        <v>5500000</v>
      </c>
      <c r="H25" s="14">
        <v>5200000</v>
      </c>
      <c r="I25" s="14"/>
      <c r="J25" s="14">
        <v>5200000</v>
      </c>
      <c r="K25" s="22">
        <v>3556934.28</v>
      </c>
      <c r="L25" s="14">
        <f t="shared" si="0"/>
        <v>68.4025823076923</v>
      </c>
      <c r="M25" s="45"/>
      <c r="N25" s="14">
        <v>5200000</v>
      </c>
      <c r="O25" s="14">
        <f t="shared" si="1"/>
        <v>0</v>
      </c>
      <c r="P25" s="2"/>
      <c r="Q25" s="2"/>
      <c r="R25" s="2"/>
    </row>
    <row r="26" spans="1:18" ht="14.25">
      <c r="A26" s="15">
        <v>6</v>
      </c>
      <c r="B26" s="16" t="s">
        <v>14</v>
      </c>
      <c r="C26" s="6"/>
      <c r="D26" s="6"/>
      <c r="E26" s="14">
        <v>3600000</v>
      </c>
      <c r="F26" s="14">
        <v>3600000</v>
      </c>
      <c r="G26" s="14">
        <v>5000000</v>
      </c>
      <c r="H26" s="14">
        <v>5100000</v>
      </c>
      <c r="I26" s="14"/>
      <c r="J26" s="14">
        <v>4500000</v>
      </c>
      <c r="K26" s="22">
        <v>2374940.38</v>
      </c>
      <c r="L26" s="14">
        <f t="shared" si="0"/>
        <v>52.77645288888889</v>
      </c>
      <c r="M26" s="45"/>
      <c r="N26" s="14">
        <v>4500000</v>
      </c>
      <c r="O26" s="14">
        <f t="shared" si="1"/>
        <v>0</v>
      </c>
      <c r="P26" s="2"/>
      <c r="Q26" s="2"/>
      <c r="R26" s="2"/>
    </row>
    <row r="27" spans="1:18" ht="14.25">
      <c r="A27" s="15">
        <v>7</v>
      </c>
      <c r="B27" s="16" t="s">
        <v>15</v>
      </c>
      <c r="C27" s="6"/>
      <c r="D27" s="6"/>
      <c r="E27" s="14">
        <v>650000</v>
      </c>
      <c r="F27" s="14">
        <v>650000</v>
      </c>
      <c r="G27" s="14">
        <v>900000</v>
      </c>
      <c r="H27" s="14">
        <v>950000</v>
      </c>
      <c r="I27" s="14"/>
      <c r="J27" s="14">
        <v>550000</v>
      </c>
      <c r="K27" s="22">
        <v>354302.79</v>
      </c>
      <c r="L27" s="14">
        <f t="shared" si="0"/>
        <v>64.41868909090908</v>
      </c>
      <c r="M27" s="45"/>
      <c r="N27" s="14">
        <v>550000</v>
      </c>
      <c r="O27" s="14">
        <f t="shared" si="1"/>
        <v>0</v>
      </c>
      <c r="P27" s="2"/>
      <c r="Q27" s="2"/>
      <c r="R27" s="2"/>
    </row>
    <row r="28" spans="1:18" ht="14.25">
      <c r="A28" s="15">
        <v>8</v>
      </c>
      <c r="B28" s="16" t="s">
        <v>16</v>
      </c>
      <c r="C28" s="6"/>
      <c r="D28" s="6"/>
      <c r="E28" s="14">
        <v>500000</v>
      </c>
      <c r="F28" s="14">
        <v>500000</v>
      </c>
      <c r="G28" s="14">
        <v>650000</v>
      </c>
      <c r="H28" s="14">
        <v>800000</v>
      </c>
      <c r="I28" s="14"/>
      <c r="J28" s="14">
        <v>600000</v>
      </c>
      <c r="K28" s="22">
        <v>351013.6</v>
      </c>
      <c r="L28" s="14">
        <f t="shared" si="0"/>
        <v>58.50226666666666</v>
      </c>
      <c r="M28" s="45"/>
      <c r="N28" s="14">
        <v>600000</v>
      </c>
      <c r="O28" s="14">
        <f t="shared" si="1"/>
        <v>0</v>
      </c>
      <c r="P28" s="2"/>
      <c r="Q28" s="2"/>
      <c r="R28" s="2"/>
    </row>
    <row r="29" spans="1:18" ht="14.25">
      <c r="A29" s="15">
        <v>9</v>
      </c>
      <c r="B29" s="16" t="s">
        <v>17</v>
      </c>
      <c r="C29" s="6"/>
      <c r="D29" s="6"/>
      <c r="E29" s="14">
        <v>1771000</v>
      </c>
      <c r="F29" s="14">
        <v>1771000</v>
      </c>
      <c r="G29" s="14">
        <v>2400000</v>
      </c>
      <c r="H29" s="14">
        <v>2400000</v>
      </c>
      <c r="I29" s="14"/>
      <c r="J29" s="14">
        <v>2500000</v>
      </c>
      <c r="K29" s="22">
        <v>1614954.29</v>
      </c>
      <c r="L29" s="14">
        <f t="shared" si="0"/>
        <v>64.5981716</v>
      </c>
      <c r="M29" s="45"/>
      <c r="N29" s="14">
        <v>2500000</v>
      </c>
      <c r="O29" s="14">
        <f t="shared" si="1"/>
        <v>0</v>
      </c>
      <c r="P29" s="2"/>
      <c r="Q29" s="2"/>
      <c r="R29" s="2"/>
    </row>
    <row r="30" spans="1:18" ht="14.25">
      <c r="A30" s="15">
        <v>10</v>
      </c>
      <c r="B30" s="16" t="s">
        <v>146</v>
      </c>
      <c r="C30" s="6"/>
      <c r="D30" s="6"/>
      <c r="E30" s="14"/>
      <c r="F30" s="14"/>
      <c r="G30" s="14"/>
      <c r="H30" s="14"/>
      <c r="I30" s="14"/>
      <c r="J30" s="14">
        <v>2500000</v>
      </c>
      <c r="K30" s="22">
        <v>372457.1</v>
      </c>
      <c r="L30" s="14">
        <f t="shared" si="0"/>
        <v>14.898283999999999</v>
      </c>
      <c r="M30" s="45"/>
      <c r="N30" s="14">
        <v>2500000</v>
      </c>
      <c r="O30" s="14">
        <f t="shared" si="1"/>
        <v>0</v>
      </c>
      <c r="P30" s="2"/>
      <c r="Q30" s="2"/>
      <c r="R30" s="2"/>
    </row>
    <row r="31" spans="1:18" ht="14.25">
      <c r="A31" s="15">
        <v>11</v>
      </c>
      <c r="B31" s="16" t="s">
        <v>18</v>
      </c>
      <c r="C31" s="6"/>
      <c r="D31" s="6"/>
      <c r="E31" s="14">
        <v>16500000</v>
      </c>
      <c r="F31" s="17">
        <v>16500000</v>
      </c>
      <c r="G31" s="14">
        <v>23500000</v>
      </c>
      <c r="H31" s="14">
        <v>23600000</v>
      </c>
      <c r="I31" s="14"/>
      <c r="J31" s="14">
        <v>22000000</v>
      </c>
      <c r="K31" s="22">
        <v>16840605.74</v>
      </c>
      <c r="L31" s="14">
        <f t="shared" si="0"/>
        <v>76.5482079090909</v>
      </c>
      <c r="M31" s="45"/>
      <c r="N31" s="14">
        <v>22000000</v>
      </c>
      <c r="O31" s="14">
        <f t="shared" si="1"/>
        <v>0</v>
      </c>
      <c r="P31" s="2"/>
      <c r="Q31" s="2"/>
      <c r="R31" s="2"/>
    </row>
    <row r="32" spans="1:18" ht="14.25">
      <c r="A32" s="15">
        <v>12</v>
      </c>
      <c r="B32" s="16" t="s">
        <v>124</v>
      </c>
      <c r="C32" s="6"/>
      <c r="D32" s="6"/>
      <c r="E32" s="14">
        <v>47000000</v>
      </c>
      <c r="F32" s="17">
        <v>45000000</v>
      </c>
      <c r="G32" s="14">
        <v>46000000</v>
      </c>
      <c r="H32" s="14">
        <v>48000000</v>
      </c>
      <c r="I32" s="14"/>
      <c r="J32" s="14">
        <v>45000000</v>
      </c>
      <c r="K32" s="14">
        <v>36576614.76</v>
      </c>
      <c r="L32" s="14">
        <f t="shared" si="0"/>
        <v>81.28136613333334</v>
      </c>
      <c r="M32" s="45"/>
      <c r="N32" s="14">
        <v>46000000</v>
      </c>
      <c r="O32" s="14">
        <f t="shared" si="1"/>
        <v>1000000</v>
      </c>
      <c r="R32" s="2"/>
    </row>
    <row r="33" spans="1:18" ht="14.25">
      <c r="A33" s="15">
        <v>13</v>
      </c>
      <c r="B33" s="16" t="s">
        <v>125</v>
      </c>
      <c r="C33" s="6"/>
      <c r="D33" s="6"/>
      <c r="E33" s="14"/>
      <c r="F33" s="17"/>
      <c r="G33" s="14">
        <v>14000000</v>
      </c>
      <c r="H33" s="22">
        <v>10000000</v>
      </c>
      <c r="I33" s="22"/>
      <c r="J33" s="14">
        <v>12000000</v>
      </c>
      <c r="K33" s="14">
        <v>12127867.65</v>
      </c>
      <c r="L33" s="14">
        <f t="shared" si="0"/>
        <v>101.06556375</v>
      </c>
      <c r="M33" s="45"/>
      <c r="N33" s="14">
        <v>15000000</v>
      </c>
      <c r="O33" s="14">
        <f t="shared" si="1"/>
        <v>3000000</v>
      </c>
      <c r="R33" s="2"/>
    </row>
    <row r="34" spans="1:18" ht="14.25">
      <c r="A34" s="15">
        <v>14</v>
      </c>
      <c r="B34" s="16" t="s">
        <v>110</v>
      </c>
      <c r="C34" s="6"/>
      <c r="D34" s="6"/>
      <c r="E34" s="14"/>
      <c r="F34" s="17"/>
      <c r="G34" s="14">
        <v>8700000</v>
      </c>
      <c r="H34" s="22">
        <v>7500000</v>
      </c>
      <c r="I34" s="22"/>
      <c r="J34" s="14">
        <v>10000000</v>
      </c>
      <c r="K34" s="14">
        <v>8140062.87</v>
      </c>
      <c r="L34" s="14">
        <f t="shared" si="0"/>
        <v>81.4006287</v>
      </c>
      <c r="M34" s="45"/>
      <c r="N34" s="14">
        <v>10000000</v>
      </c>
      <c r="O34" s="14">
        <f t="shared" si="1"/>
        <v>0</v>
      </c>
      <c r="R34" s="2"/>
    </row>
    <row r="35" spans="1:18" ht="14.25">
      <c r="A35" s="15">
        <v>15</v>
      </c>
      <c r="B35" s="16" t="s">
        <v>19</v>
      </c>
      <c r="C35" s="6"/>
      <c r="D35" s="6"/>
      <c r="E35" s="14">
        <v>120000</v>
      </c>
      <c r="F35" s="17">
        <v>120000</v>
      </c>
      <c r="G35" s="14">
        <v>200000</v>
      </c>
      <c r="H35" s="22">
        <v>200000</v>
      </c>
      <c r="I35" s="22"/>
      <c r="J35" s="14">
        <v>100000</v>
      </c>
      <c r="K35" s="14">
        <v>4087.6</v>
      </c>
      <c r="L35" s="14">
        <f t="shared" si="0"/>
        <v>4.087599999999999</v>
      </c>
      <c r="M35" s="45"/>
      <c r="N35" s="14">
        <v>100000</v>
      </c>
      <c r="O35" s="14">
        <f t="shared" si="1"/>
        <v>0</v>
      </c>
      <c r="R35" s="2"/>
    </row>
    <row r="36" spans="1:18" ht="14.25">
      <c r="A36" s="15">
        <v>16</v>
      </c>
      <c r="B36" s="16" t="s">
        <v>20</v>
      </c>
      <c r="C36" s="6"/>
      <c r="D36" s="6"/>
      <c r="E36" s="14">
        <v>5309700</v>
      </c>
      <c r="F36" s="17">
        <v>4500000</v>
      </c>
      <c r="G36" s="14">
        <v>5900000</v>
      </c>
      <c r="H36" s="22">
        <v>6200000</v>
      </c>
      <c r="I36" s="22"/>
      <c r="J36" s="14">
        <v>7000000</v>
      </c>
      <c r="K36" s="14">
        <v>4550329.74</v>
      </c>
      <c r="L36" s="14">
        <f t="shared" si="0"/>
        <v>65.00471057142857</v>
      </c>
      <c r="M36" s="45"/>
      <c r="N36" s="14">
        <v>7000000</v>
      </c>
      <c r="O36" s="14">
        <f t="shared" si="1"/>
        <v>0</v>
      </c>
      <c r="R36" s="2"/>
    </row>
    <row r="37" spans="1:18" ht="14.25">
      <c r="A37" s="15">
        <v>17</v>
      </c>
      <c r="B37" s="16" t="s">
        <v>162</v>
      </c>
      <c r="C37" s="6"/>
      <c r="D37" s="6"/>
      <c r="E37" s="14">
        <v>4700000</v>
      </c>
      <c r="F37" s="17">
        <v>4400000</v>
      </c>
      <c r="G37" s="14">
        <v>7200000</v>
      </c>
      <c r="H37" s="22">
        <v>7500000</v>
      </c>
      <c r="I37" s="22"/>
      <c r="J37" s="14">
        <v>7500000</v>
      </c>
      <c r="K37" s="14">
        <v>7335224.32</v>
      </c>
      <c r="L37" s="14">
        <f t="shared" si="0"/>
        <v>97.80299093333333</v>
      </c>
      <c r="M37" s="45"/>
      <c r="N37" s="14">
        <v>8500000</v>
      </c>
      <c r="O37" s="14">
        <f t="shared" si="1"/>
        <v>1000000</v>
      </c>
      <c r="R37" s="2"/>
    </row>
    <row r="38" spans="1:18" ht="14.25">
      <c r="A38" s="15">
        <v>18</v>
      </c>
      <c r="B38" s="16" t="s">
        <v>21</v>
      </c>
      <c r="C38" s="6"/>
      <c r="D38" s="6"/>
      <c r="E38" s="14">
        <v>20000000</v>
      </c>
      <c r="F38" s="17">
        <v>17500000</v>
      </c>
      <c r="G38" s="14">
        <v>25000000</v>
      </c>
      <c r="H38" s="22">
        <v>20000000</v>
      </c>
      <c r="I38" s="22"/>
      <c r="J38" s="14">
        <v>36000000</v>
      </c>
      <c r="K38" s="14">
        <v>13175587.62</v>
      </c>
      <c r="L38" s="14">
        <f t="shared" si="0"/>
        <v>36.5988545</v>
      </c>
      <c r="M38" s="45"/>
      <c r="N38" s="14">
        <v>36000000</v>
      </c>
      <c r="O38" s="14">
        <f t="shared" si="1"/>
        <v>0</v>
      </c>
      <c r="Q38" s="2"/>
      <c r="R38" s="2"/>
    </row>
    <row r="39" spans="1:18" ht="14.25">
      <c r="A39" s="15">
        <v>19</v>
      </c>
      <c r="B39" s="16" t="s">
        <v>22</v>
      </c>
      <c r="C39" s="6"/>
      <c r="D39" s="6"/>
      <c r="E39" s="14">
        <v>3564000</v>
      </c>
      <c r="F39" s="17">
        <v>3600000</v>
      </c>
      <c r="G39" s="14">
        <v>4100000</v>
      </c>
      <c r="H39" s="22">
        <v>3800000</v>
      </c>
      <c r="I39" s="22"/>
      <c r="J39" s="14">
        <v>800000</v>
      </c>
      <c r="K39" s="14">
        <v>273163.26</v>
      </c>
      <c r="L39" s="14">
        <f t="shared" si="0"/>
        <v>34.145407500000005</v>
      </c>
      <c r="M39" s="45"/>
      <c r="N39" s="14">
        <v>800000</v>
      </c>
      <c r="O39" s="14">
        <f t="shared" si="1"/>
        <v>0</v>
      </c>
      <c r="R39" s="2"/>
    </row>
    <row r="40" spans="1:15" ht="14.25">
      <c r="A40" s="15">
        <v>20</v>
      </c>
      <c r="B40" s="16" t="s">
        <v>23</v>
      </c>
      <c r="C40" s="6"/>
      <c r="D40" s="6"/>
      <c r="E40" s="14">
        <v>3600000</v>
      </c>
      <c r="F40" s="17">
        <v>3600000</v>
      </c>
      <c r="G40" s="14">
        <v>2800000</v>
      </c>
      <c r="H40" s="22">
        <v>2000000</v>
      </c>
      <c r="I40" s="22"/>
      <c r="J40" s="14">
        <v>1000000</v>
      </c>
      <c r="K40" s="14">
        <v>628193.91</v>
      </c>
      <c r="L40" s="14">
        <f t="shared" si="0"/>
        <v>62.819391</v>
      </c>
      <c r="M40" s="45"/>
      <c r="N40" s="14">
        <v>1000000</v>
      </c>
      <c r="O40" s="14">
        <f t="shared" si="1"/>
        <v>0</v>
      </c>
    </row>
    <row r="41" spans="1:15" ht="14.25">
      <c r="A41" s="15">
        <v>21</v>
      </c>
      <c r="B41" s="16" t="s">
        <v>109</v>
      </c>
      <c r="C41" s="6"/>
      <c r="D41" s="6"/>
      <c r="E41" s="14"/>
      <c r="F41" s="17"/>
      <c r="G41" s="14">
        <v>8300000</v>
      </c>
      <c r="H41" s="22">
        <v>8700000</v>
      </c>
      <c r="I41" s="22"/>
      <c r="J41" s="14">
        <v>8700000</v>
      </c>
      <c r="K41" s="14">
        <v>6233760</v>
      </c>
      <c r="L41" s="14">
        <f t="shared" si="0"/>
        <v>71.65241379310345</v>
      </c>
      <c r="M41" s="45">
        <v>8700001</v>
      </c>
      <c r="N41" s="14">
        <v>8700000</v>
      </c>
      <c r="O41" s="14">
        <f t="shared" si="1"/>
        <v>0</v>
      </c>
    </row>
    <row r="42" spans="1:15" ht="14.25">
      <c r="A42" s="15">
        <v>22</v>
      </c>
      <c r="B42" s="16" t="s">
        <v>116</v>
      </c>
      <c r="C42" s="6"/>
      <c r="D42" s="6"/>
      <c r="E42" s="14"/>
      <c r="F42" s="17"/>
      <c r="G42" s="14">
        <v>2015000</v>
      </c>
      <c r="H42" s="22">
        <v>1200000</v>
      </c>
      <c r="I42" s="22"/>
      <c r="J42" s="14">
        <v>2500000</v>
      </c>
      <c r="K42" s="14">
        <v>1134503.06</v>
      </c>
      <c r="L42" s="14">
        <f t="shared" si="0"/>
        <v>45.3801224</v>
      </c>
      <c r="M42" s="61">
        <f>(L42/9)*12</f>
        <v>60.50682986666666</v>
      </c>
      <c r="N42" s="14">
        <v>2500000</v>
      </c>
      <c r="O42" s="14">
        <f t="shared" si="1"/>
        <v>0</v>
      </c>
    </row>
    <row r="43" spans="1:15" ht="14.25">
      <c r="A43" s="15">
        <v>23</v>
      </c>
      <c r="B43" s="16" t="s">
        <v>117</v>
      </c>
      <c r="C43" s="6"/>
      <c r="D43" s="6"/>
      <c r="E43" s="14"/>
      <c r="F43" s="17"/>
      <c r="G43" s="14">
        <v>2800000</v>
      </c>
      <c r="H43" s="22">
        <v>1700000</v>
      </c>
      <c r="I43" s="22"/>
      <c r="J43" s="14">
        <v>1370000</v>
      </c>
      <c r="K43" s="14">
        <v>776941.66</v>
      </c>
      <c r="L43" s="14">
        <f t="shared" si="0"/>
        <v>56.71107007299271</v>
      </c>
      <c r="M43" s="45">
        <f>(L43/9)*12</f>
        <v>75.61476009732361</v>
      </c>
      <c r="N43" s="14">
        <v>1370000</v>
      </c>
      <c r="O43" s="14">
        <f t="shared" si="1"/>
        <v>0</v>
      </c>
    </row>
    <row r="44" spans="1:15" ht="15">
      <c r="A44" s="19" t="s">
        <v>24</v>
      </c>
      <c r="B44" s="19"/>
      <c r="C44" s="6"/>
      <c r="D44" s="6"/>
      <c r="E44" s="20">
        <f>SUM(E21:E40)</f>
        <v>153514700</v>
      </c>
      <c r="F44" s="20">
        <f>SUM(F21:F40)</f>
        <v>147941000</v>
      </c>
      <c r="G44" s="20">
        <f>SUM(G21:G43)</f>
        <v>236265000</v>
      </c>
      <c r="H44" s="20">
        <f>SUM(H21:H43)</f>
        <v>226850000</v>
      </c>
      <c r="I44" s="20"/>
      <c r="J44" s="20">
        <f>SUM(J21:J43)</f>
        <v>240620000</v>
      </c>
      <c r="K44" s="20">
        <f>SUM(K21:K43)</f>
        <v>162591249.56</v>
      </c>
      <c r="L44" s="14">
        <f t="shared" si="0"/>
        <v>67.5717935167484</v>
      </c>
      <c r="M44" s="46"/>
      <c r="N44" s="20">
        <f>SUM(N21:N43)</f>
        <v>245620000</v>
      </c>
      <c r="O44" s="20">
        <f t="shared" si="1"/>
        <v>5000000</v>
      </c>
    </row>
    <row r="45" spans="1:15" ht="15">
      <c r="A45" s="19"/>
      <c r="B45" s="19"/>
      <c r="C45" s="6"/>
      <c r="D45" s="6"/>
      <c r="E45" s="20"/>
      <c r="F45" s="20"/>
      <c r="G45" s="20"/>
      <c r="H45" s="20"/>
      <c r="I45" s="20"/>
      <c r="J45" s="14"/>
      <c r="K45" s="14"/>
      <c r="L45" s="14"/>
      <c r="M45" s="45"/>
      <c r="N45" s="14"/>
      <c r="O45" s="14"/>
    </row>
    <row r="46" spans="1:15" ht="15">
      <c r="A46" s="12">
        <v>4</v>
      </c>
      <c r="B46" s="50" t="s">
        <v>113</v>
      </c>
      <c r="C46" s="21"/>
      <c r="D46" s="21"/>
      <c r="E46" s="21"/>
      <c r="F46" s="21"/>
      <c r="G46" s="14"/>
      <c r="H46" s="14"/>
      <c r="I46" s="14"/>
      <c r="J46" s="14"/>
      <c r="K46" s="14"/>
      <c r="L46" s="14"/>
      <c r="M46" s="45"/>
      <c r="N46" s="14"/>
      <c r="O46" s="14"/>
    </row>
    <row r="47" spans="1:15" ht="14.25">
      <c r="A47" s="15">
        <v>1</v>
      </c>
      <c r="B47" s="16" t="s">
        <v>25</v>
      </c>
      <c r="C47" s="6"/>
      <c r="D47" s="6"/>
      <c r="E47" s="14">
        <v>5800000</v>
      </c>
      <c r="F47" s="17">
        <v>5800000</v>
      </c>
      <c r="G47" s="14">
        <v>9000000</v>
      </c>
      <c r="H47" s="14">
        <v>8500000</v>
      </c>
      <c r="I47" s="14"/>
      <c r="J47" s="14">
        <v>6000000</v>
      </c>
      <c r="K47" s="14">
        <v>3803130.07</v>
      </c>
      <c r="L47" s="14">
        <f t="shared" si="0"/>
        <v>63.38550116666667</v>
      </c>
      <c r="M47" s="45"/>
      <c r="N47" s="14">
        <v>6000000</v>
      </c>
      <c r="O47" s="14">
        <f t="shared" si="1"/>
        <v>0</v>
      </c>
    </row>
    <row r="48" spans="1:15" ht="14.25">
      <c r="A48" s="23">
        <v>2</v>
      </c>
      <c r="B48" s="16" t="s">
        <v>100</v>
      </c>
      <c r="C48" s="6"/>
      <c r="D48" s="6"/>
      <c r="E48" s="14">
        <v>3500000</v>
      </c>
      <c r="F48" s="17">
        <v>3500000</v>
      </c>
      <c r="G48" s="14">
        <v>200000</v>
      </c>
      <c r="H48" s="14">
        <v>200000</v>
      </c>
      <c r="I48" s="14"/>
      <c r="J48" s="14">
        <v>200000</v>
      </c>
      <c r="K48" s="14">
        <v>2785.07</v>
      </c>
      <c r="L48" s="14">
        <f t="shared" si="0"/>
        <v>1.392535</v>
      </c>
      <c r="M48" s="45"/>
      <c r="N48" s="14">
        <v>200000</v>
      </c>
      <c r="O48" s="14">
        <f t="shared" si="1"/>
        <v>0</v>
      </c>
    </row>
    <row r="49" spans="1:17" ht="14.25">
      <c r="A49" s="23">
        <v>3</v>
      </c>
      <c r="B49" s="16" t="s">
        <v>89</v>
      </c>
      <c r="C49" s="6"/>
      <c r="D49" s="6"/>
      <c r="E49" s="14"/>
      <c r="F49" s="17"/>
      <c r="G49" s="14">
        <v>4500000</v>
      </c>
      <c r="H49" s="14">
        <v>4500000</v>
      </c>
      <c r="I49" s="14"/>
      <c r="J49" s="14">
        <v>544727.6</v>
      </c>
      <c r="K49" s="14">
        <v>837509.17</v>
      </c>
      <c r="L49" s="14">
        <f t="shared" si="0"/>
        <v>153.7482532553886</v>
      </c>
      <c r="M49" s="45"/>
      <c r="N49" s="14">
        <v>1490000</v>
      </c>
      <c r="O49" s="14">
        <f t="shared" si="1"/>
        <v>945272.4</v>
      </c>
      <c r="Q49" s="2"/>
    </row>
    <row r="50" spans="1:15" ht="15">
      <c r="A50" s="23"/>
      <c r="B50" s="24" t="s">
        <v>31</v>
      </c>
      <c r="C50" s="6"/>
      <c r="D50" s="6"/>
      <c r="E50" s="14"/>
      <c r="F50" s="17"/>
      <c r="G50" s="20">
        <f>SUM(G47:G49)</f>
        <v>13700000</v>
      </c>
      <c r="H50" s="20">
        <f>SUM(H47:H49)</f>
        <v>13200000</v>
      </c>
      <c r="I50" s="20"/>
      <c r="J50" s="20">
        <f>SUM(J47:J49)</f>
        <v>6744727.6</v>
      </c>
      <c r="K50" s="20">
        <f>SUM(K47:K49)</f>
        <v>4643424.31</v>
      </c>
      <c r="L50" s="20">
        <f t="shared" si="0"/>
        <v>68.84524602594773</v>
      </c>
      <c r="M50" s="46"/>
      <c r="N50" s="20">
        <f>SUM(N47:N49)</f>
        <v>7690000</v>
      </c>
      <c r="O50" s="20">
        <f t="shared" si="1"/>
        <v>945272.4000000004</v>
      </c>
    </row>
    <row r="51" spans="1:17" ht="15">
      <c r="A51" s="48">
        <v>5</v>
      </c>
      <c r="B51" s="24" t="s">
        <v>114</v>
      </c>
      <c r="C51" s="6"/>
      <c r="D51" s="6"/>
      <c r="E51" s="14"/>
      <c r="F51" s="17"/>
      <c r="G51" s="14"/>
      <c r="H51" s="14"/>
      <c r="I51" s="14"/>
      <c r="J51" s="14"/>
      <c r="K51" s="14"/>
      <c r="L51" s="14"/>
      <c r="M51" s="45"/>
      <c r="N51" s="14"/>
      <c r="O51" s="14"/>
      <c r="Q51" s="2"/>
    </row>
    <row r="52" spans="1:15" ht="14.25">
      <c r="A52" s="15">
        <v>1</v>
      </c>
      <c r="B52" s="16" t="s">
        <v>26</v>
      </c>
      <c r="C52" s="6"/>
      <c r="D52" s="6"/>
      <c r="E52" s="14"/>
      <c r="F52" s="17"/>
      <c r="G52" s="14">
        <v>2500000</v>
      </c>
      <c r="H52" s="14">
        <v>2500000</v>
      </c>
      <c r="I52" s="14"/>
      <c r="J52" s="14">
        <v>5000000</v>
      </c>
      <c r="K52" s="14">
        <v>1515673.9</v>
      </c>
      <c r="L52" s="14">
        <f t="shared" si="0"/>
        <v>30.313478</v>
      </c>
      <c r="M52" s="45"/>
      <c r="N52" s="14">
        <v>6000000</v>
      </c>
      <c r="O52" s="14">
        <f t="shared" si="1"/>
        <v>1000000</v>
      </c>
    </row>
    <row r="53" spans="1:15" ht="14.25">
      <c r="A53" s="15">
        <v>2</v>
      </c>
      <c r="B53" s="16" t="s">
        <v>107</v>
      </c>
      <c r="C53" s="6"/>
      <c r="D53" s="6"/>
      <c r="E53" s="14"/>
      <c r="F53" s="17"/>
      <c r="G53" s="14">
        <v>1000000</v>
      </c>
      <c r="H53" s="14">
        <v>500000</v>
      </c>
      <c r="I53" s="14"/>
      <c r="J53" s="14">
        <v>500000</v>
      </c>
      <c r="K53" s="14">
        <v>0</v>
      </c>
      <c r="L53" s="14">
        <f t="shared" si="0"/>
        <v>0</v>
      </c>
      <c r="M53" s="45"/>
      <c r="N53" s="14">
        <v>500000</v>
      </c>
      <c r="O53" s="14">
        <f t="shared" si="1"/>
        <v>0</v>
      </c>
    </row>
    <row r="54" spans="1:15" ht="15">
      <c r="A54" s="15"/>
      <c r="B54" s="24" t="s">
        <v>31</v>
      </c>
      <c r="C54" s="6"/>
      <c r="D54" s="6"/>
      <c r="E54" s="14"/>
      <c r="F54" s="17"/>
      <c r="G54" s="14"/>
      <c r="H54" s="14"/>
      <c r="I54" s="14"/>
      <c r="J54" s="20">
        <f>SUM(J52:J53)</f>
        <v>5500000</v>
      </c>
      <c r="K54" s="20">
        <f>SUM(K52:K53)</f>
        <v>1515673.9</v>
      </c>
      <c r="L54" s="20">
        <f t="shared" si="0"/>
        <v>27.55770727272727</v>
      </c>
      <c r="M54" s="45"/>
      <c r="N54" s="20">
        <f>SUM(N52:N53)</f>
        <v>6500000</v>
      </c>
      <c r="O54" s="20">
        <f t="shared" si="1"/>
        <v>1000000</v>
      </c>
    </row>
    <row r="55" spans="1:15" ht="15">
      <c r="A55" s="58"/>
      <c r="B55" s="59"/>
      <c r="C55" s="6"/>
      <c r="D55" s="6"/>
      <c r="E55" s="14"/>
      <c r="F55" s="17"/>
      <c r="G55" s="14"/>
      <c r="H55" s="14"/>
      <c r="I55" s="14"/>
      <c r="J55" s="14"/>
      <c r="K55" s="20"/>
      <c r="L55" s="14"/>
      <c r="M55" s="45"/>
      <c r="N55" s="14"/>
      <c r="O55" s="14"/>
    </row>
    <row r="56" spans="1:15" ht="15">
      <c r="A56" s="87" t="s">
        <v>150</v>
      </c>
      <c r="B56" s="88"/>
      <c r="C56" s="6"/>
      <c r="D56" s="6"/>
      <c r="E56" s="20">
        <f>SUM(E47:E48)</f>
        <v>9300000</v>
      </c>
      <c r="F56" s="20">
        <f>SUM(F47:F48)</f>
        <v>9300000</v>
      </c>
      <c r="G56" s="20">
        <f>SUM(G52:G53)</f>
        <v>3500000</v>
      </c>
      <c r="H56" s="20">
        <f>SUM(H52:H53)</f>
        <v>3000000</v>
      </c>
      <c r="I56" s="20"/>
      <c r="J56" s="20">
        <f>J13+J17+J44+J50+J54</f>
        <v>258164727.6</v>
      </c>
      <c r="K56" s="20">
        <f>K13+K17+K44+K50+K54</f>
        <v>173060271.93</v>
      </c>
      <c r="L56" s="20">
        <f t="shared" si="0"/>
        <v>67.034824446715</v>
      </c>
      <c r="M56" s="46"/>
      <c r="N56" s="20">
        <f>N13+N17+N44+N50+N54</f>
        <v>266310000</v>
      </c>
      <c r="O56" s="20">
        <f t="shared" si="1"/>
        <v>8145272.400000006</v>
      </c>
    </row>
    <row r="57" spans="1:15" ht="15">
      <c r="A57" s="21"/>
      <c r="B57" s="21"/>
      <c r="C57" s="21"/>
      <c r="D57" s="21"/>
      <c r="E57" s="21"/>
      <c r="F57" s="21"/>
      <c r="G57" s="14"/>
      <c r="H57" s="14"/>
      <c r="I57" s="14"/>
      <c r="J57" s="14"/>
      <c r="K57" s="14"/>
      <c r="L57" s="20"/>
      <c r="M57" s="45"/>
      <c r="N57" s="14"/>
      <c r="O57" s="14"/>
    </row>
    <row r="58" spans="1:15" ht="15">
      <c r="A58" s="25"/>
      <c r="B58" s="25"/>
      <c r="C58" s="25"/>
      <c r="D58" s="25"/>
      <c r="E58" s="25"/>
      <c r="F58" s="25"/>
      <c r="G58" s="20"/>
      <c r="H58" s="20"/>
      <c r="I58" s="20"/>
      <c r="J58" s="14"/>
      <c r="K58" s="14"/>
      <c r="L58" s="20"/>
      <c r="M58" s="45"/>
      <c r="N58" s="14"/>
      <c r="O58" s="14"/>
    </row>
    <row r="59" spans="1:15" ht="15">
      <c r="A59" s="26" t="s">
        <v>27</v>
      </c>
      <c r="B59" s="26"/>
      <c r="C59" s="6"/>
      <c r="D59" s="6"/>
      <c r="E59" s="14"/>
      <c r="F59" s="6"/>
      <c r="G59" s="20"/>
      <c r="H59" s="20"/>
      <c r="I59" s="20"/>
      <c r="J59" s="14"/>
      <c r="K59" s="14"/>
      <c r="L59" s="20"/>
      <c r="M59" s="45"/>
      <c r="N59" s="14"/>
      <c r="O59" s="14"/>
    </row>
    <row r="60" spans="1:15" ht="15">
      <c r="A60" s="12">
        <v>1</v>
      </c>
      <c r="B60" s="73" t="s">
        <v>29</v>
      </c>
      <c r="C60" s="6"/>
      <c r="D60" s="6"/>
      <c r="E60" s="14"/>
      <c r="F60" s="6"/>
      <c r="G60" s="20"/>
      <c r="H60" s="20"/>
      <c r="I60" s="20"/>
      <c r="J60" s="14"/>
      <c r="K60" s="14"/>
      <c r="L60" s="20"/>
      <c r="M60" s="45"/>
      <c r="N60" s="14"/>
      <c r="O60" s="14"/>
    </row>
    <row r="61" spans="1:15" ht="14.25">
      <c r="A61" s="15">
        <v>1</v>
      </c>
      <c r="B61" s="69" t="s">
        <v>30</v>
      </c>
      <c r="C61" s="6"/>
      <c r="D61" s="6"/>
      <c r="E61" s="14">
        <v>2400000</v>
      </c>
      <c r="F61" s="17"/>
      <c r="G61" s="22">
        <v>2200000</v>
      </c>
      <c r="H61" s="22">
        <v>2400000</v>
      </c>
      <c r="I61" s="22"/>
      <c r="J61" s="14">
        <v>1900000</v>
      </c>
      <c r="K61" s="14">
        <v>1401586.83</v>
      </c>
      <c r="L61" s="14">
        <f t="shared" si="0"/>
        <v>73.76772789473685</v>
      </c>
      <c r="M61" s="45"/>
      <c r="N61" s="14">
        <v>2100000</v>
      </c>
      <c r="O61" s="14">
        <f t="shared" si="1"/>
        <v>200000</v>
      </c>
    </row>
    <row r="62" spans="1:15" ht="15">
      <c r="A62" s="27" t="s">
        <v>31</v>
      </c>
      <c r="B62" s="67"/>
      <c r="C62" s="6"/>
      <c r="D62" s="6"/>
      <c r="E62" s="20">
        <v>2400000</v>
      </c>
      <c r="F62" s="28"/>
      <c r="G62" s="29">
        <f>G61</f>
        <v>2200000</v>
      </c>
      <c r="H62" s="29">
        <f>H61</f>
        <v>2400000</v>
      </c>
      <c r="I62" s="29"/>
      <c r="J62" s="20">
        <f>J61</f>
        <v>1900000</v>
      </c>
      <c r="K62" s="29">
        <f>K61</f>
        <v>1401586.83</v>
      </c>
      <c r="L62" s="20">
        <f t="shared" si="0"/>
        <v>73.76772789473685</v>
      </c>
      <c r="M62" s="45"/>
      <c r="N62" s="20">
        <f>N61</f>
        <v>2100000</v>
      </c>
      <c r="O62" s="20">
        <f t="shared" si="1"/>
        <v>200000</v>
      </c>
    </row>
    <row r="63" spans="1:15" ht="15">
      <c r="A63" s="27"/>
      <c r="B63" s="67"/>
      <c r="C63" s="27"/>
      <c r="D63" s="27"/>
      <c r="E63" s="27"/>
      <c r="F63" s="27"/>
      <c r="G63" s="29"/>
      <c r="H63" s="29"/>
      <c r="I63" s="29"/>
      <c r="J63" s="14"/>
      <c r="K63" s="14"/>
      <c r="L63" s="20"/>
      <c r="M63" s="45"/>
      <c r="N63" s="14"/>
      <c r="O63" s="14"/>
    </row>
    <row r="64" spans="1:15" ht="15">
      <c r="A64" s="12">
        <v>2</v>
      </c>
      <c r="B64" s="73" t="s">
        <v>105</v>
      </c>
      <c r="C64" s="6"/>
      <c r="D64" s="6"/>
      <c r="E64" s="14"/>
      <c r="F64" s="6"/>
      <c r="G64" s="29"/>
      <c r="H64" s="29"/>
      <c r="I64" s="29"/>
      <c r="J64" s="14"/>
      <c r="K64" s="14"/>
      <c r="L64" s="20"/>
      <c r="M64" s="45"/>
      <c r="N64" s="14"/>
      <c r="O64" s="14"/>
    </row>
    <row r="65" spans="1:15" ht="14.25">
      <c r="A65" s="15">
        <v>1</v>
      </c>
      <c r="B65" s="69" t="s">
        <v>32</v>
      </c>
      <c r="C65" s="6"/>
      <c r="D65" s="6"/>
      <c r="E65" s="14">
        <v>9480000</v>
      </c>
      <c r="F65" s="18"/>
      <c r="G65" s="22">
        <v>20060000</v>
      </c>
      <c r="H65" s="22">
        <v>16945000</v>
      </c>
      <c r="I65" s="22"/>
      <c r="J65" s="14">
        <v>20621000</v>
      </c>
      <c r="K65" s="22">
        <v>10994602</v>
      </c>
      <c r="L65" s="14">
        <f t="shared" si="0"/>
        <v>53.31750157606324</v>
      </c>
      <c r="M65" s="45"/>
      <c r="N65" s="14">
        <v>18721000</v>
      </c>
      <c r="O65" s="14">
        <f t="shared" si="1"/>
        <v>-1900000</v>
      </c>
    </row>
    <row r="66" spans="1:15" ht="14.25">
      <c r="A66" s="15">
        <v>2</v>
      </c>
      <c r="B66" s="69" t="s">
        <v>33</v>
      </c>
      <c r="C66" s="6"/>
      <c r="D66" s="6"/>
      <c r="E66" s="14">
        <v>1635000</v>
      </c>
      <c r="F66" s="18"/>
      <c r="G66" s="22">
        <v>2400000</v>
      </c>
      <c r="H66" s="22">
        <v>2300000</v>
      </c>
      <c r="I66" s="22"/>
      <c r="J66" s="14">
        <v>2004000</v>
      </c>
      <c r="K66" s="22">
        <v>942907.3</v>
      </c>
      <c r="L66" s="14">
        <f t="shared" si="0"/>
        <v>47.0512624750499</v>
      </c>
      <c r="M66" s="45"/>
      <c r="N66" s="14">
        <v>1704000</v>
      </c>
      <c r="O66" s="14">
        <f t="shared" si="1"/>
        <v>-300000</v>
      </c>
    </row>
    <row r="67" spans="1:15" ht="14.25">
      <c r="A67" s="15">
        <v>3</v>
      </c>
      <c r="B67" s="69" t="s">
        <v>34</v>
      </c>
      <c r="C67" s="6"/>
      <c r="D67" s="6"/>
      <c r="E67" s="14">
        <v>705000</v>
      </c>
      <c r="F67" s="18"/>
      <c r="G67" s="22">
        <v>2691000</v>
      </c>
      <c r="H67" s="22">
        <v>2335000</v>
      </c>
      <c r="I67" s="22"/>
      <c r="J67" s="14">
        <v>1832000</v>
      </c>
      <c r="K67" s="22">
        <v>578478.29</v>
      </c>
      <c r="L67" s="14">
        <f t="shared" si="0"/>
        <v>31.57632587336245</v>
      </c>
      <c r="M67" s="45"/>
      <c r="N67" s="14">
        <v>1832000</v>
      </c>
      <c r="O67" s="14">
        <f t="shared" si="1"/>
        <v>0</v>
      </c>
    </row>
    <row r="68" spans="1:15" ht="14.25">
      <c r="A68" s="15">
        <v>4</v>
      </c>
      <c r="B68" s="69" t="s">
        <v>35</v>
      </c>
      <c r="C68" s="6"/>
      <c r="D68" s="6"/>
      <c r="E68" s="14">
        <v>400000</v>
      </c>
      <c r="F68" s="18"/>
      <c r="G68" s="22">
        <v>600000</v>
      </c>
      <c r="H68" s="22">
        <v>600000</v>
      </c>
      <c r="I68" s="22"/>
      <c r="J68" s="14">
        <v>800000</v>
      </c>
      <c r="K68" s="14">
        <v>595651.53</v>
      </c>
      <c r="L68" s="14">
        <f t="shared" si="0"/>
        <v>74.45644125000001</v>
      </c>
      <c r="M68" s="45"/>
      <c r="N68" s="14">
        <v>800000</v>
      </c>
      <c r="O68" s="14">
        <f t="shared" si="1"/>
        <v>0</v>
      </c>
    </row>
    <row r="69" spans="1:15" ht="15">
      <c r="A69" s="27" t="s">
        <v>31</v>
      </c>
      <c r="B69" s="67"/>
      <c r="C69" s="6"/>
      <c r="D69" s="6"/>
      <c r="E69" s="20">
        <f>SUM(E65:E68)</f>
        <v>12220000</v>
      </c>
      <c r="F69" s="20"/>
      <c r="G69" s="29">
        <f>SUM(G65:G68)</f>
        <v>25751000</v>
      </c>
      <c r="H69" s="29">
        <f>SUM(H65:H68)</f>
        <v>22180000</v>
      </c>
      <c r="I69" s="29"/>
      <c r="J69" s="20">
        <f>SUM(J65:J68)</f>
        <v>25257000</v>
      </c>
      <c r="K69" s="20">
        <f>SUM(K65:K68)</f>
        <v>13111639.12</v>
      </c>
      <c r="L69" s="20">
        <f t="shared" si="0"/>
        <v>51.91289195074632</v>
      </c>
      <c r="M69" s="46"/>
      <c r="N69" s="20">
        <f>SUM(N65:N68)</f>
        <v>23057000</v>
      </c>
      <c r="O69" s="20">
        <f t="shared" si="1"/>
        <v>-2200000</v>
      </c>
    </row>
    <row r="70" spans="1:15" ht="15">
      <c r="A70" s="12"/>
      <c r="B70" s="72"/>
      <c r="C70" s="21"/>
      <c r="D70" s="21"/>
      <c r="E70" s="21"/>
      <c r="F70" s="21"/>
      <c r="G70" s="29"/>
      <c r="H70" s="29"/>
      <c r="I70" s="29"/>
      <c r="J70" s="14"/>
      <c r="K70" s="14"/>
      <c r="L70" s="20"/>
      <c r="M70" s="45"/>
      <c r="N70" s="14"/>
      <c r="O70" s="14"/>
    </row>
    <row r="71" spans="1:15" ht="15">
      <c r="A71" s="12">
        <v>3</v>
      </c>
      <c r="B71" s="74" t="s">
        <v>36</v>
      </c>
      <c r="C71" s="6"/>
      <c r="D71" s="6"/>
      <c r="E71" s="14"/>
      <c r="F71" s="6"/>
      <c r="G71" s="29"/>
      <c r="H71" s="29"/>
      <c r="I71" s="29"/>
      <c r="J71" s="14"/>
      <c r="K71" s="14"/>
      <c r="L71" s="20"/>
      <c r="M71" s="45"/>
      <c r="N71" s="14"/>
      <c r="O71" s="14"/>
    </row>
    <row r="72" spans="1:15" ht="14.25">
      <c r="A72" s="15">
        <v>1</v>
      </c>
      <c r="B72" s="69" t="s">
        <v>37</v>
      </c>
      <c r="C72" s="6"/>
      <c r="D72" s="6"/>
      <c r="E72" s="14">
        <v>9200000</v>
      </c>
      <c r="F72" s="17"/>
      <c r="G72" s="22">
        <v>15000000</v>
      </c>
      <c r="H72" s="22">
        <v>10000000</v>
      </c>
      <c r="I72" s="22"/>
      <c r="J72" s="14">
        <v>8500000</v>
      </c>
      <c r="K72" s="14">
        <v>6063831.1</v>
      </c>
      <c r="L72" s="14">
        <f t="shared" si="0"/>
        <v>71.3391894117647</v>
      </c>
      <c r="M72" s="45"/>
      <c r="N72" s="14">
        <v>8500000</v>
      </c>
      <c r="O72" s="14">
        <f t="shared" si="1"/>
        <v>0</v>
      </c>
    </row>
    <row r="73" spans="1:15" ht="14.25">
      <c r="A73" s="15">
        <v>2</v>
      </c>
      <c r="B73" s="69" t="s">
        <v>38</v>
      </c>
      <c r="C73" s="6"/>
      <c r="D73" s="6"/>
      <c r="E73" s="14">
        <v>10000000</v>
      </c>
      <c r="F73" s="17"/>
      <c r="G73" s="22">
        <v>18000000</v>
      </c>
      <c r="H73" s="22">
        <v>18000000</v>
      </c>
      <c r="I73" s="22"/>
      <c r="J73" s="14">
        <v>15000000</v>
      </c>
      <c r="K73" s="14">
        <v>10401715.75</v>
      </c>
      <c r="L73" s="14">
        <f t="shared" si="0"/>
        <v>69.34477166666667</v>
      </c>
      <c r="M73" s="45"/>
      <c r="N73" s="14">
        <v>15000000</v>
      </c>
      <c r="O73" s="14">
        <f>N73-J73</f>
        <v>0</v>
      </c>
    </row>
    <row r="74" spans="1:15" ht="14.25">
      <c r="A74" s="15">
        <v>3</v>
      </c>
      <c r="B74" s="69" t="s">
        <v>39</v>
      </c>
      <c r="C74" s="6"/>
      <c r="D74" s="6"/>
      <c r="E74" s="14">
        <v>1060000</v>
      </c>
      <c r="F74" s="17"/>
      <c r="G74" s="22">
        <v>1300000</v>
      </c>
      <c r="H74" s="22">
        <v>1300000</v>
      </c>
      <c r="I74" s="22"/>
      <c r="J74" s="14">
        <v>1300000</v>
      </c>
      <c r="K74" s="14">
        <v>554333.63</v>
      </c>
      <c r="L74" s="14">
        <f t="shared" si="0"/>
        <v>42.64104846153846</v>
      </c>
      <c r="M74" s="45"/>
      <c r="N74" s="14">
        <v>1300000</v>
      </c>
      <c r="O74" s="14">
        <f t="shared" si="1"/>
        <v>0</v>
      </c>
    </row>
    <row r="75" spans="1:15" ht="15">
      <c r="A75" s="27" t="s">
        <v>31</v>
      </c>
      <c r="B75" s="67"/>
      <c r="C75" s="6"/>
      <c r="D75" s="6"/>
      <c r="E75" s="20">
        <f>SUM(E72:E74)</f>
        <v>20260000</v>
      </c>
      <c r="F75" s="20"/>
      <c r="G75" s="29">
        <f>SUM(G72:G74)</f>
        <v>34300000</v>
      </c>
      <c r="H75" s="29">
        <f>SUM(H72:H74)</f>
        <v>29300000</v>
      </c>
      <c r="I75" s="29"/>
      <c r="J75" s="20">
        <f>SUM(J72:J74)</f>
        <v>24800000</v>
      </c>
      <c r="K75" s="29">
        <f>SUM(K72:K74)</f>
        <v>17019880.48</v>
      </c>
      <c r="L75" s="20">
        <f t="shared" si="0"/>
        <v>68.62855032258065</v>
      </c>
      <c r="M75" s="46"/>
      <c r="N75" s="20">
        <f>SUM(N72:N74)</f>
        <v>24800000</v>
      </c>
      <c r="O75" s="20">
        <f t="shared" si="1"/>
        <v>0</v>
      </c>
    </row>
    <row r="76" spans="1:15" ht="15">
      <c r="A76" s="12"/>
      <c r="B76" s="72"/>
      <c r="C76" s="21"/>
      <c r="D76" s="21"/>
      <c r="E76" s="21"/>
      <c r="F76" s="21"/>
      <c r="G76" s="29"/>
      <c r="H76" s="29"/>
      <c r="I76" s="29"/>
      <c r="J76" s="14"/>
      <c r="K76" s="14"/>
      <c r="L76" s="20"/>
      <c r="M76" s="45"/>
      <c r="N76" s="14"/>
      <c r="O76" s="20"/>
    </row>
    <row r="77" spans="1:15" ht="15">
      <c r="A77" s="49">
        <v>4</v>
      </c>
      <c r="B77" s="68" t="s">
        <v>40</v>
      </c>
      <c r="C77" s="6"/>
      <c r="D77" s="6"/>
      <c r="E77" s="14"/>
      <c r="F77" s="6"/>
      <c r="G77" s="29"/>
      <c r="H77" s="29"/>
      <c r="I77" s="29"/>
      <c r="J77" s="14"/>
      <c r="K77" s="14"/>
      <c r="L77" s="20"/>
      <c r="M77" s="45"/>
      <c r="N77" s="14"/>
      <c r="O77" s="20"/>
    </row>
    <row r="78" spans="1:16" ht="15">
      <c r="A78" s="15">
        <v>1</v>
      </c>
      <c r="B78" s="69" t="s">
        <v>41</v>
      </c>
      <c r="C78" s="6"/>
      <c r="D78" s="6"/>
      <c r="E78" s="14">
        <v>78244560</v>
      </c>
      <c r="F78" s="20"/>
      <c r="G78" s="22">
        <v>97550200</v>
      </c>
      <c r="H78" s="22">
        <v>95510200</v>
      </c>
      <c r="I78" s="22"/>
      <c r="J78" s="14">
        <v>96650000</v>
      </c>
      <c r="K78" s="22">
        <v>58746415.2</v>
      </c>
      <c r="L78" s="14">
        <f aca="true" t="shared" si="3" ref="L78:L140">K78/J78*100</f>
        <v>60.7826334195551</v>
      </c>
      <c r="M78" s="61">
        <v>36377760.33</v>
      </c>
      <c r="N78" s="14">
        <v>96650000</v>
      </c>
      <c r="O78" s="20">
        <f>N78-J78</f>
        <v>0</v>
      </c>
      <c r="P78" s="2"/>
    </row>
    <row r="79" spans="1:15" ht="15">
      <c r="A79" s="15">
        <v>2</v>
      </c>
      <c r="B79" s="69" t="s">
        <v>120</v>
      </c>
      <c r="C79" s="6"/>
      <c r="D79" s="6"/>
      <c r="E79" s="14">
        <v>14564746</v>
      </c>
      <c r="F79" s="20"/>
      <c r="G79" s="22">
        <v>5500000</v>
      </c>
      <c r="H79" s="22">
        <v>5500000</v>
      </c>
      <c r="I79" s="22"/>
      <c r="J79" s="14">
        <v>5340000</v>
      </c>
      <c r="K79" s="22">
        <v>3558987.19</v>
      </c>
      <c r="L79" s="14">
        <f t="shared" si="3"/>
        <v>66.64770018726591</v>
      </c>
      <c r="M79" s="61">
        <v>1409362.08</v>
      </c>
      <c r="N79" s="14">
        <v>5340000</v>
      </c>
      <c r="O79" s="14">
        <f aca="true" t="shared" si="4" ref="O79:O141">N79-J79</f>
        <v>0</v>
      </c>
    </row>
    <row r="80" spans="1:15" ht="15">
      <c r="A80" s="15">
        <v>3</v>
      </c>
      <c r="B80" s="69" t="s">
        <v>42</v>
      </c>
      <c r="C80" s="6"/>
      <c r="D80" s="6"/>
      <c r="E80" s="14">
        <v>14564746</v>
      </c>
      <c r="F80" s="20"/>
      <c r="G80" s="22">
        <v>18446000</v>
      </c>
      <c r="H80" s="22">
        <v>18081000</v>
      </c>
      <c r="I80" s="22"/>
      <c r="J80" s="14">
        <v>17300350</v>
      </c>
      <c r="K80" s="22">
        <v>10919082.96</v>
      </c>
      <c r="L80" s="14">
        <f t="shared" si="3"/>
        <v>63.114809584777184</v>
      </c>
      <c r="M80" s="61">
        <v>6762625.67</v>
      </c>
      <c r="N80" s="14">
        <v>17300350</v>
      </c>
      <c r="O80" s="14">
        <f t="shared" si="4"/>
        <v>0</v>
      </c>
    </row>
    <row r="81" spans="1:15" ht="15">
      <c r="A81" s="27" t="s">
        <v>31</v>
      </c>
      <c r="B81" s="67"/>
      <c r="C81" s="6"/>
      <c r="D81" s="6"/>
      <c r="E81" s="20">
        <f>SUM(E78:E80)</f>
        <v>107374052</v>
      </c>
      <c r="F81" s="20"/>
      <c r="G81" s="29">
        <f>SUM(G78:G80)</f>
        <v>121496200</v>
      </c>
      <c r="H81" s="29">
        <f>SUM(H78:H80)</f>
        <v>119091200</v>
      </c>
      <c r="I81" s="29"/>
      <c r="J81" s="20">
        <f>SUM(J78:J80)</f>
        <v>119290350</v>
      </c>
      <c r="K81" s="29">
        <f>SUM(K78:K80)</f>
        <v>73224485.35</v>
      </c>
      <c r="L81" s="20">
        <f t="shared" si="3"/>
        <v>61.383410602785546</v>
      </c>
      <c r="M81" s="62"/>
      <c r="N81" s="20">
        <f>SUM(N78:N80)</f>
        <v>119290350</v>
      </c>
      <c r="O81" s="20">
        <f t="shared" si="4"/>
        <v>0</v>
      </c>
    </row>
    <row r="82" spans="1:15" ht="15">
      <c r="A82" s="12"/>
      <c r="B82" s="72"/>
      <c r="C82" s="21"/>
      <c r="D82" s="21"/>
      <c r="E82" s="21"/>
      <c r="F82" s="21"/>
      <c r="G82" s="29"/>
      <c r="H82" s="29"/>
      <c r="I82" s="29"/>
      <c r="J82" s="14"/>
      <c r="K82" s="14"/>
      <c r="L82" s="14"/>
      <c r="M82" s="45"/>
      <c r="N82" s="14"/>
      <c r="O82" s="14"/>
    </row>
    <row r="83" spans="1:15" ht="15">
      <c r="A83" s="12">
        <v>5</v>
      </c>
      <c r="B83" s="67" t="s">
        <v>43</v>
      </c>
      <c r="C83" s="6"/>
      <c r="D83" s="6"/>
      <c r="E83" s="14"/>
      <c r="F83" s="6"/>
      <c r="G83" s="29"/>
      <c r="H83" s="29"/>
      <c r="I83" s="29"/>
      <c r="J83" s="14"/>
      <c r="K83" s="14"/>
      <c r="L83" s="14"/>
      <c r="M83" s="45"/>
      <c r="N83" s="14"/>
      <c r="O83" s="14"/>
    </row>
    <row r="84" spans="1:15" ht="14.25">
      <c r="A84" s="15">
        <v>1</v>
      </c>
      <c r="B84" s="16" t="s">
        <v>126</v>
      </c>
      <c r="C84" s="6"/>
      <c r="D84" s="6"/>
      <c r="E84" s="14">
        <v>450000</v>
      </c>
      <c r="F84" s="18"/>
      <c r="G84" s="22">
        <v>900000</v>
      </c>
      <c r="H84" s="22">
        <v>900000</v>
      </c>
      <c r="I84" s="22"/>
      <c r="J84" s="14">
        <v>950000</v>
      </c>
      <c r="K84" s="14">
        <v>691766</v>
      </c>
      <c r="L84" s="14">
        <f t="shared" si="3"/>
        <v>72.81747368421053</v>
      </c>
      <c r="M84" s="45"/>
      <c r="N84" s="14">
        <v>950000</v>
      </c>
      <c r="O84" s="14">
        <f t="shared" si="4"/>
        <v>0</v>
      </c>
    </row>
    <row r="85" spans="1:15" ht="14.25">
      <c r="A85" s="15">
        <v>2</v>
      </c>
      <c r="B85" s="16" t="s">
        <v>106</v>
      </c>
      <c r="C85" s="6"/>
      <c r="D85" s="6"/>
      <c r="E85" s="14">
        <v>350000</v>
      </c>
      <c r="F85" s="18"/>
      <c r="G85" s="22">
        <v>1500000</v>
      </c>
      <c r="H85" s="22">
        <v>1500000</v>
      </c>
      <c r="I85" s="22"/>
      <c r="J85" s="14">
        <v>1500000</v>
      </c>
      <c r="K85" s="14">
        <v>238925.19</v>
      </c>
      <c r="L85" s="14">
        <f t="shared" si="3"/>
        <v>15.928346</v>
      </c>
      <c r="M85" s="45"/>
      <c r="N85" s="14">
        <v>1000000</v>
      </c>
      <c r="O85" s="14">
        <f t="shared" si="4"/>
        <v>-500000</v>
      </c>
    </row>
    <row r="86" spans="1:15" ht="14.25">
      <c r="A86" s="15">
        <v>3</v>
      </c>
      <c r="B86" s="16" t="s">
        <v>121</v>
      </c>
      <c r="C86" s="6"/>
      <c r="D86" s="6"/>
      <c r="E86" s="14"/>
      <c r="F86" s="18"/>
      <c r="G86" s="22">
        <v>113000</v>
      </c>
      <c r="H86" s="22">
        <v>0</v>
      </c>
      <c r="I86" s="22"/>
      <c r="J86" s="14">
        <v>800000</v>
      </c>
      <c r="K86" s="14">
        <v>242135.25</v>
      </c>
      <c r="L86" s="14">
        <f t="shared" si="3"/>
        <v>30.266906249999998</v>
      </c>
      <c r="M86" s="61"/>
      <c r="N86" s="14">
        <v>600000</v>
      </c>
      <c r="O86" s="14">
        <f t="shared" si="4"/>
        <v>-200000</v>
      </c>
    </row>
    <row r="87" spans="1:15" ht="14.25">
      <c r="A87" s="15">
        <v>4</v>
      </c>
      <c r="B87" s="16" t="s">
        <v>103</v>
      </c>
      <c r="C87" s="6"/>
      <c r="D87" s="6"/>
      <c r="E87" s="14">
        <v>350000</v>
      </c>
      <c r="F87" s="18"/>
      <c r="G87" s="22">
        <v>950000</v>
      </c>
      <c r="H87" s="22">
        <v>800000</v>
      </c>
      <c r="I87" s="22"/>
      <c r="J87" s="14">
        <v>600000</v>
      </c>
      <c r="K87" s="14">
        <v>0</v>
      </c>
      <c r="L87" s="14">
        <f t="shared" si="3"/>
        <v>0</v>
      </c>
      <c r="M87" s="45"/>
      <c r="N87" s="22">
        <v>50000</v>
      </c>
      <c r="O87" s="14">
        <f t="shared" si="4"/>
        <v>-550000</v>
      </c>
    </row>
    <row r="88" spans="1:15" ht="14.25">
      <c r="A88" s="15">
        <v>5</v>
      </c>
      <c r="B88" s="16" t="s">
        <v>44</v>
      </c>
      <c r="C88" s="6"/>
      <c r="D88" s="6"/>
      <c r="E88" s="14">
        <v>200000</v>
      </c>
      <c r="F88" s="18"/>
      <c r="G88" s="22">
        <v>500000</v>
      </c>
      <c r="H88" s="22">
        <v>500000</v>
      </c>
      <c r="I88" s="22"/>
      <c r="J88" s="14">
        <v>4270000</v>
      </c>
      <c r="K88" s="14">
        <v>191642.28</v>
      </c>
      <c r="L88" s="14">
        <f t="shared" si="3"/>
        <v>4.4881096018735365</v>
      </c>
      <c r="M88" s="61"/>
      <c r="N88" s="14">
        <v>7450000</v>
      </c>
      <c r="O88" s="14">
        <f t="shared" si="4"/>
        <v>3180000</v>
      </c>
    </row>
    <row r="89" spans="1:16" ht="14.25">
      <c r="A89" s="15">
        <v>6</v>
      </c>
      <c r="B89" s="16" t="s">
        <v>45</v>
      </c>
      <c r="C89" s="6"/>
      <c r="D89" s="6"/>
      <c r="E89" s="14">
        <v>90000</v>
      </c>
      <c r="F89" s="18"/>
      <c r="G89" s="22">
        <v>300000</v>
      </c>
      <c r="H89" s="22">
        <v>300000</v>
      </c>
      <c r="I89" s="22"/>
      <c r="J89" s="14">
        <v>200000</v>
      </c>
      <c r="K89" s="14">
        <v>5400</v>
      </c>
      <c r="L89" s="14">
        <f t="shared" si="3"/>
        <v>2.7</v>
      </c>
      <c r="M89" s="45"/>
      <c r="N89" s="14">
        <v>200000</v>
      </c>
      <c r="O89" s="14">
        <f t="shared" si="4"/>
        <v>0</v>
      </c>
      <c r="P89" s="2"/>
    </row>
    <row r="90" spans="1:16" ht="14.25">
      <c r="A90" s="15">
        <v>7</v>
      </c>
      <c r="B90" s="16" t="s">
        <v>46</v>
      </c>
      <c r="C90" s="6"/>
      <c r="D90" s="6"/>
      <c r="E90" s="14">
        <v>100000</v>
      </c>
      <c r="F90" s="18"/>
      <c r="G90" s="22">
        <v>130000</v>
      </c>
      <c r="H90" s="22">
        <v>130000</v>
      </c>
      <c r="I90" s="22"/>
      <c r="J90" s="14">
        <v>50000</v>
      </c>
      <c r="K90" s="14">
        <v>18424</v>
      </c>
      <c r="L90" s="14">
        <f t="shared" si="3"/>
        <v>36.848</v>
      </c>
      <c r="M90" s="45"/>
      <c r="N90" s="14">
        <v>50000</v>
      </c>
      <c r="O90" s="14">
        <f t="shared" si="4"/>
        <v>0</v>
      </c>
      <c r="P90" s="2"/>
    </row>
    <row r="91" spans="1:15" ht="14.25">
      <c r="A91" s="15">
        <v>8</v>
      </c>
      <c r="B91" s="16" t="s">
        <v>101</v>
      </c>
      <c r="C91" s="6"/>
      <c r="D91" s="6"/>
      <c r="E91" s="14">
        <v>3700000</v>
      </c>
      <c r="F91" s="18"/>
      <c r="G91" s="22">
        <v>30000</v>
      </c>
      <c r="H91" s="22">
        <v>30000</v>
      </c>
      <c r="I91" s="22"/>
      <c r="J91" s="14">
        <v>30000</v>
      </c>
      <c r="K91" s="14">
        <v>0</v>
      </c>
      <c r="L91" s="14">
        <f t="shared" si="3"/>
        <v>0</v>
      </c>
      <c r="M91" s="45"/>
      <c r="N91" s="14">
        <v>20000</v>
      </c>
      <c r="O91" s="14">
        <f t="shared" si="4"/>
        <v>-10000</v>
      </c>
    </row>
    <row r="92" spans="1:15" ht="14.25">
      <c r="A92" s="15">
        <v>9</v>
      </c>
      <c r="B92" s="16" t="s">
        <v>47</v>
      </c>
      <c r="C92" s="6"/>
      <c r="D92" s="6"/>
      <c r="E92" s="14"/>
      <c r="F92" s="18"/>
      <c r="G92" s="22">
        <v>30000</v>
      </c>
      <c r="H92" s="22">
        <v>30000</v>
      </c>
      <c r="I92" s="22"/>
      <c r="J92" s="14">
        <v>30000</v>
      </c>
      <c r="K92" s="14">
        <v>26874.33</v>
      </c>
      <c r="L92" s="14">
        <f t="shared" si="3"/>
        <v>89.5811</v>
      </c>
      <c r="M92" s="45"/>
      <c r="N92" s="14">
        <v>40000</v>
      </c>
      <c r="O92" s="14">
        <f t="shared" si="4"/>
        <v>10000</v>
      </c>
    </row>
    <row r="93" spans="1:15" ht="14.25">
      <c r="A93" s="15">
        <v>10</v>
      </c>
      <c r="B93" s="30" t="s">
        <v>102</v>
      </c>
      <c r="C93" s="30"/>
      <c r="D93" s="6"/>
      <c r="E93" s="14"/>
      <c r="F93" s="18"/>
      <c r="G93" s="22">
        <v>15000</v>
      </c>
      <c r="H93" s="22">
        <v>15000</v>
      </c>
      <c r="I93" s="22"/>
      <c r="J93" s="14">
        <v>15000</v>
      </c>
      <c r="K93" s="14">
        <v>0</v>
      </c>
      <c r="L93" s="14">
        <f t="shared" si="3"/>
        <v>0</v>
      </c>
      <c r="M93" s="45"/>
      <c r="N93" s="14">
        <v>15000</v>
      </c>
      <c r="O93" s="14">
        <f t="shared" si="4"/>
        <v>0</v>
      </c>
    </row>
    <row r="94" spans="1:15" ht="14.25">
      <c r="A94" s="15">
        <v>11</v>
      </c>
      <c r="B94" s="16" t="s">
        <v>48</v>
      </c>
      <c r="C94" s="6"/>
      <c r="D94" s="6"/>
      <c r="E94" s="14"/>
      <c r="F94" s="18"/>
      <c r="G94" s="22">
        <v>8300000</v>
      </c>
      <c r="H94" s="22">
        <v>8800000</v>
      </c>
      <c r="I94" s="22"/>
      <c r="J94" s="14">
        <v>8800000</v>
      </c>
      <c r="K94" s="42">
        <v>5992983.67</v>
      </c>
      <c r="L94" s="14">
        <f t="shared" si="3"/>
        <v>68.10208715909091</v>
      </c>
      <c r="M94" s="45"/>
      <c r="N94" s="14">
        <v>8800000</v>
      </c>
      <c r="O94" s="14">
        <f t="shared" si="4"/>
        <v>0</v>
      </c>
    </row>
    <row r="95" spans="1:15" ht="15">
      <c r="A95" s="27" t="s">
        <v>31</v>
      </c>
      <c r="B95" s="67"/>
      <c r="C95" s="6"/>
      <c r="D95" s="6"/>
      <c r="E95" s="20">
        <f>SUM(E84:E91)</f>
        <v>5240000</v>
      </c>
      <c r="F95" s="20"/>
      <c r="G95" s="29">
        <f>SUM(G84:G94)</f>
        <v>12768000</v>
      </c>
      <c r="H95" s="29">
        <f>SUM(H84:H94)</f>
        <v>13005000</v>
      </c>
      <c r="I95" s="29"/>
      <c r="J95" s="20">
        <f>SUM(J84:J94)</f>
        <v>17245000</v>
      </c>
      <c r="K95" s="29">
        <f>SUM(K84:K94)</f>
        <v>7408150.72</v>
      </c>
      <c r="L95" s="20">
        <f t="shared" si="3"/>
        <v>42.95825294288199</v>
      </c>
      <c r="M95" s="46"/>
      <c r="N95" s="20">
        <f>SUM(N84:N94)</f>
        <v>19175000</v>
      </c>
      <c r="O95" s="20">
        <f t="shared" si="4"/>
        <v>1930000</v>
      </c>
    </row>
    <row r="96" spans="1:15" ht="15">
      <c r="A96" s="12">
        <v>6</v>
      </c>
      <c r="B96" s="68" t="s">
        <v>133</v>
      </c>
      <c r="C96" s="27"/>
      <c r="D96" s="27"/>
      <c r="E96" s="27"/>
      <c r="F96" s="27"/>
      <c r="G96" s="29"/>
      <c r="H96" s="29"/>
      <c r="I96" s="29"/>
      <c r="J96" s="14"/>
      <c r="K96" s="14"/>
      <c r="L96" s="14"/>
      <c r="M96" s="45"/>
      <c r="N96" s="14"/>
      <c r="O96" s="14"/>
    </row>
    <row r="97" spans="1:15" ht="14.25">
      <c r="A97" s="15">
        <v>1</v>
      </c>
      <c r="B97" s="69" t="s">
        <v>49</v>
      </c>
      <c r="C97" s="6"/>
      <c r="D97" s="6"/>
      <c r="E97" s="14">
        <v>4450000</v>
      </c>
      <c r="F97" s="18"/>
      <c r="G97" s="22">
        <v>150000</v>
      </c>
      <c r="H97" s="22">
        <v>150000</v>
      </c>
      <c r="I97" s="22"/>
      <c r="J97" s="14">
        <v>499000</v>
      </c>
      <c r="K97" s="14">
        <v>94785.82</v>
      </c>
      <c r="L97" s="14">
        <f t="shared" si="3"/>
        <v>18.995154308617234</v>
      </c>
      <c r="M97" s="45"/>
      <c r="N97" s="14">
        <v>200000</v>
      </c>
      <c r="O97" s="14">
        <f t="shared" si="4"/>
        <v>-299000</v>
      </c>
    </row>
    <row r="98" spans="1:15" ht="14.25">
      <c r="A98" s="15">
        <v>3</v>
      </c>
      <c r="B98" s="69" t="s">
        <v>50</v>
      </c>
      <c r="C98" s="6"/>
      <c r="D98" s="6"/>
      <c r="E98" s="14">
        <v>350000</v>
      </c>
      <c r="F98" s="31"/>
      <c r="G98" s="22">
        <v>5400000</v>
      </c>
      <c r="H98" s="22">
        <v>5400000</v>
      </c>
      <c r="I98" s="22"/>
      <c r="J98" s="14">
        <v>11000000</v>
      </c>
      <c r="K98" s="14">
        <v>9380907.99</v>
      </c>
      <c r="L98" s="14">
        <f t="shared" si="3"/>
        <v>85.28098172727273</v>
      </c>
      <c r="M98" s="45"/>
      <c r="N98" s="14">
        <v>14200000</v>
      </c>
      <c r="O98" s="14">
        <f t="shared" si="4"/>
        <v>3200000</v>
      </c>
    </row>
    <row r="99" spans="1:15" ht="14.25">
      <c r="A99" s="15">
        <v>4</v>
      </c>
      <c r="B99" s="69" t="s">
        <v>130</v>
      </c>
      <c r="C99" s="6"/>
      <c r="D99" s="6"/>
      <c r="E99" s="14"/>
      <c r="F99" s="31"/>
      <c r="G99" s="22"/>
      <c r="H99" s="22"/>
      <c r="I99" s="22"/>
      <c r="J99" s="14">
        <v>544727.57</v>
      </c>
      <c r="K99" s="14">
        <v>837509.14</v>
      </c>
      <c r="L99" s="14">
        <f t="shared" si="3"/>
        <v>153.7482562154877</v>
      </c>
      <c r="M99" s="45"/>
      <c r="N99" s="14">
        <v>1490000</v>
      </c>
      <c r="O99" s="14">
        <f t="shared" si="4"/>
        <v>945272.43</v>
      </c>
    </row>
    <row r="100" spans="1:15" ht="15">
      <c r="A100" s="27" t="s">
        <v>31</v>
      </c>
      <c r="B100" s="67"/>
      <c r="C100" s="6"/>
      <c r="D100" s="6"/>
      <c r="E100" s="20">
        <f>SUM(E97:E98)</f>
        <v>4800000</v>
      </c>
      <c r="F100" s="20"/>
      <c r="G100" s="29">
        <f>SUM(G97:G98)</f>
        <v>5550000</v>
      </c>
      <c r="H100" s="29">
        <f>SUM(H97:H98)</f>
        <v>5550000</v>
      </c>
      <c r="I100" s="29"/>
      <c r="J100" s="20">
        <f>SUM(J97:J99)</f>
        <v>12043727.57</v>
      </c>
      <c r="K100" s="29">
        <f>SUM(K97:K99)</f>
        <v>10313202.950000001</v>
      </c>
      <c r="L100" s="20">
        <f t="shared" si="3"/>
        <v>85.63132045339017</v>
      </c>
      <c r="M100" s="46"/>
      <c r="N100" s="20">
        <f>SUM(N97:N99)</f>
        <v>15890000</v>
      </c>
      <c r="O100" s="20">
        <f t="shared" si="4"/>
        <v>3846272.4299999997</v>
      </c>
    </row>
    <row r="101" spans="1:15" ht="15">
      <c r="A101" s="27"/>
      <c r="B101" s="67"/>
      <c r="C101" s="27"/>
      <c r="D101" s="27"/>
      <c r="E101" s="27"/>
      <c r="F101" s="27"/>
      <c r="G101" s="29"/>
      <c r="H101" s="29"/>
      <c r="I101" s="29"/>
      <c r="J101" s="14"/>
      <c r="K101" s="14"/>
      <c r="L101" s="14"/>
      <c r="M101" s="45"/>
      <c r="N101" s="14"/>
      <c r="O101" s="14"/>
    </row>
    <row r="102" spans="1:15" ht="15">
      <c r="A102" s="44">
        <v>7</v>
      </c>
      <c r="B102" s="70" t="s">
        <v>134</v>
      </c>
      <c r="C102" s="6"/>
      <c r="D102" s="6"/>
      <c r="E102" s="20"/>
      <c r="F102" s="20"/>
      <c r="G102" s="29"/>
      <c r="H102" s="29"/>
      <c r="I102" s="29"/>
      <c r="J102" s="14"/>
      <c r="K102" s="14"/>
      <c r="L102" s="20"/>
      <c r="M102" s="45"/>
      <c r="N102" s="14"/>
      <c r="O102" s="14"/>
    </row>
    <row r="103" spans="1:15" ht="15">
      <c r="A103" s="32">
        <v>1</v>
      </c>
      <c r="B103" s="71" t="s">
        <v>108</v>
      </c>
      <c r="C103" s="6"/>
      <c r="D103" s="6"/>
      <c r="E103" s="20"/>
      <c r="F103" s="20"/>
      <c r="G103" s="29">
        <v>0</v>
      </c>
      <c r="H103" s="29">
        <v>500000</v>
      </c>
      <c r="I103" s="29"/>
      <c r="J103" s="20">
        <v>500000</v>
      </c>
      <c r="K103" s="29">
        <v>0</v>
      </c>
      <c r="L103" s="20">
        <f t="shared" si="3"/>
        <v>0</v>
      </c>
      <c r="M103" s="46"/>
      <c r="N103" s="20">
        <v>500000</v>
      </c>
      <c r="O103" s="20">
        <f t="shared" si="4"/>
        <v>0</v>
      </c>
    </row>
    <row r="104" spans="1:15" ht="15">
      <c r="A104" s="30"/>
      <c r="B104" s="72"/>
      <c r="C104" s="30"/>
      <c r="D104" s="30"/>
      <c r="E104" s="30"/>
      <c r="F104" s="30"/>
      <c r="G104" s="29"/>
      <c r="H104" s="29"/>
      <c r="I104" s="29"/>
      <c r="J104" s="14"/>
      <c r="K104" s="14"/>
      <c r="L104" s="20"/>
      <c r="M104" s="45"/>
      <c r="N104" s="14"/>
      <c r="O104" s="14"/>
    </row>
    <row r="105" spans="1:15" ht="15">
      <c r="A105" s="12">
        <v>8</v>
      </c>
      <c r="B105" s="67" t="s">
        <v>51</v>
      </c>
      <c r="C105" s="6"/>
      <c r="D105" s="6"/>
      <c r="E105" s="14"/>
      <c r="F105" s="20"/>
      <c r="G105" s="29"/>
      <c r="H105" s="29"/>
      <c r="I105" s="29"/>
      <c r="J105" s="14"/>
      <c r="K105" s="14"/>
      <c r="L105" s="14"/>
      <c r="M105" s="45"/>
      <c r="N105" s="14"/>
      <c r="O105" s="14"/>
    </row>
    <row r="106" spans="1:15" ht="14.25">
      <c r="A106" s="15">
        <v>1</v>
      </c>
      <c r="B106" s="16" t="s">
        <v>112</v>
      </c>
      <c r="C106" s="6"/>
      <c r="D106" s="6"/>
      <c r="E106" s="14"/>
      <c r="F106" s="6"/>
      <c r="G106" s="22">
        <v>1880000</v>
      </c>
      <c r="H106" s="22">
        <v>2000000</v>
      </c>
      <c r="I106" s="22"/>
      <c r="J106" s="14">
        <v>1400000</v>
      </c>
      <c r="K106" s="14">
        <v>802385.58</v>
      </c>
      <c r="L106" s="14">
        <f t="shared" si="3"/>
        <v>57.31325571428572</v>
      </c>
      <c r="M106" s="45"/>
      <c r="N106" s="14">
        <v>1400000</v>
      </c>
      <c r="O106" s="14">
        <f t="shared" si="4"/>
        <v>0</v>
      </c>
    </row>
    <row r="107" spans="1:15" ht="14.25">
      <c r="A107" s="15">
        <v>2</v>
      </c>
      <c r="B107" s="16" t="s">
        <v>52</v>
      </c>
      <c r="C107" s="6"/>
      <c r="D107" s="6"/>
      <c r="E107" s="14">
        <v>750000</v>
      </c>
      <c r="F107" s="14"/>
      <c r="G107" s="22">
        <v>1000000</v>
      </c>
      <c r="H107" s="22">
        <v>700000</v>
      </c>
      <c r="I107" s="22"/>
      <c r="J107" s="14">
        <v>499000</v>
      </c>
      <c r="K107" s="14">
        <v>68453.67</v>
      </c>
      <c r="L107" s="14">
        <f t="shared" si="3"/>
        <v>13.718170340681363</v>
      </c>
      <c r="M107" s="61"/>
      <c r="N107" s="14">
        <v>499000</v>
      </c>
      <c r="O107" s="14">
        <f t="shared" si="4"/>
        <v>0</v>
      </c>
    </row>
    <row r="108" spans="1:15" ht="14.25">
      <c r="A108" s="15">
        <v>3</v>
      </c>
      <c r="B108" s="33" t="s">
        <v>90</v>
      </c>
      <c r="C108" s="6"/>
      <c r="D108" s="6"/>
      <c r="E108" s="14">
        <v>2000000</v>
      </c>
      <c r="F108" s="17"/>
      <c r="G108" s="22">
        <v>100000</v>
      </c>
      <c r="H108" s="22">
        <v>100000</v>
      </c>
      <c r="I108" s="22"/>
      <c r="J108" s="14">
        <v>300000</v>
      </c>
      <c r="K108" s="14">
        <v>57583.27</v>
      </c>
      <c r="L108" s="14">
        <f t="shared" si="3"/>
        <v>19.194423333333333</v>
      </c>
      <c r="M108" s="45"/>
      <c r="N108" s="14">
        <v>300000</v>
      </c>
      <c r="O108" s="14">
        <f t="shared" si="4"/>
        <v>0</v>
      </c>
    </row>
    <row r="109" spans="1:15" ht="14.25">
      <c r="A109" s="15">
        <v>4</v>
      </c>
      <c r="B109" s="16" t="s">
        <v>91</v>
      </c>
      <c r="C109" s="6"/>
      <c r="D109" s="6"/>
      <c r="E109" s="14">
        <v>120000</v>
      </c>
      <c r="F109" s="17"/>
      <c r="G109" s="22">
        <v>7660000</v>
      </c>
      <c r="H109" s="22">
        <v>5720000</v>
      </c>
      <c r="I109" s="22"/>
      <c r="J109" s="14">
        <v>6417000</v>
      </c>
      <c r="K109" s="14">
        <v>3817849.84</v>
      </c>
      <c r="L109" s="14">
        <f t="shared" si="3"/>
        <v>59.49586785102072</v>
      </c>
      <c r="M109" s="45"/>
      <c r="N109" s="14">
        <v>6417000</v>
      </c>
      <c r="O109" s="14">
        <f t="shared" si="4"/>
        <v>0</v>
      </c>
    </row>
    <row r="110" spans="1:15" ht="14.25">
      <c r="A110" s="15">
        <v>5</v>
      </c>
      <c r="B110" s="16" t="s">
        <v>53</v>
      </c>
      <c r="C110" s="6"/>
      <c r="D110" s="6"/>
      <c r="E110" s="14">
        <v>4215000</v>
      </c>
      <c r="F110" s="17"/>
      <c r="G110" s="22">
        <v>132000</v>
      </c>
      <c r="H110" s="22">
        <v>60000</v>
      </c>
      <c r="I110" s="22"/>
      <c r="J110" s="14">
        <v>360000</v>
      </c>
      <c r="K110" s="14">
        <v>360000</v>
      </c>
      <c r="L110" s="14">
        <f t="shared" si="3"/>
        <v>100</v>
      </c>
      <c r="M110" s="45"/>
      <c r="N110" s="14">
        <v>360000</v>
      </c>
      <c r="O110" s="14">
        <f t="shared" si="4"/>
        <v>0</v>
      </c>
    </row>
    <row r="111" spans="1:15" ht="14.25">
      <c r="A111" s="15">
        <v>6</v>
      </c>
      <c r="B111" s="16" t="s">
        <v>92</v>
      </c>
      <c r="C111" s="6"/>
      <c r="D111" s="6"/>
      <c r="E111" s="14">
        <v>500000</v>
      </c>
      <c r="F111" s="17"/>
      <c r="G111" s="22">
        <v>270000</v>
      </c>
      <c r="H111" s="22">
        <v>270000</v>
      </c>
      <c r="I111" s="22"/>
      <c r="J111" s="14">
        <v>1000000</v>
      </c>
      <c r="K111" s="14">
        <v>861302.96</v>
      </c>
      <c r="L111" s="14">
        <f t="shared" si="3"/>
        <v>86.130296</v>
      </c>
      <c r="M111" s="45"/>
      <c r="N111" s="14">
        <v>1000000</v>
      </c>
      <c r="O111" s="14">
        <f t="shared" si="4"/>
        <v>0</v>
      </c>
    </row>
    <row r="112" spans="1:15" ht="15">
      <c r="A112" s="27" t="s">
        <v>31</v>
      </c>
      <c r="B112" s="27"/>
      <c r="C112" s="6"/>
      <c r="D112" s="6"/>
      <c r="E112" s="14">
        <v>300000</v>
      </c>
      <c r="F112" s="17"/>
      <c r="G112" s="29">
        <f>SUM(G106:G111)</f>
        <v>11042000</v>
      </c>
      <c r="H112" s="29">
        <f>SUM(H106:H111)</f>
        <v>8850000</v>
      </c>
      <c r="I112" s="29"/>
      <c r="J112" s="20">
        <f>SUM(J106:J111)</f>
        <v>9976000</v>
      </c>
      <c r="K112" s="20">
        <f>SUM(K106:K111)</f>
        <v>5967575.319999999</v>
      </c>
      <c r="L112" s="20">
        <f t="shared" si="3"/>
        <v>59.81931956696071</v>
      </c>
      <c r="M112" s="45"/>
      <c r="N112" s="20">
        <f>SUM(N106:N111)</f>
        <v>9976000</v>
      </c>
      <c r="O112" s="20">
        <f t="shared" si="4"/>
        <v>0</v>
      </c>
    </row>
    <row r="113" spans="1:15" ht="15">
      <c r="A113" s="27"/>
      <c r="B113" s="27"/>
      <c r="C113" s="6"/>
      <c r="D113" s="6"/>
      <c r="E113" s="14"/>
      <c r="F113" s="17"/>
      <c r="G113" s="29"/>
      <c r="H113" s="29"/>
      <c r="I113" s="29"/>
      <c r="J113" s="14"/>
      <c r="K113" s="20"/>
      <c r="L113" s="14"/>
      <c r="M113" s="45"/>
      <c r="N113" s="14"/>
      <c r="O113" s="14"/>
    </row>
    <row r="114" spans="1:15" ht="15">
      <c r="A114" s="44">
        <v>9</v>
      </c>
      <c r="B114" s="27" t="s">
        <v>135</v>
      </c>
      <c r="C114" s="6"/>
      <c r="D114" s="6"/>
      <c r="E114" s="14"/>
      <c r="F114" s="17"/>
      <c r="G114" s="29"/>
      <c r="H114" s="29"/>
      <c r="I114" s="29"/>
      <c r="J114" s="14"/>
      <c r="K114" s="14"/>
      <c r="L114" s="14"/>
      <c r="M114" s="45"/>
      <c r="N114" s="14"/>
      <c r="O114" s="14"/>
    </row>
    <row r="115" spans="1:15" ht="15">
      <c r="A115" s="32">
        <v>1</v>
      </c>
      <c r="B115" s="30" t="s">
        <v>115</v>
      </c>
      <c r="C115" s="6"/>
      <c r="D115" s="6"/>
      <c r="E115" s="14"/>
      <c r="F115" s="17"/>
      <c r="G115" s="29">
        <v>70000</v>
      </c>
      <c r="H115" s="29">
        <v>70000</v>
      </c>
      <c r="I115" s="29"/>
      <c r="J115" s="20">
        <v>1130000</v>
      </c>
      <c r="K115" s="20">
        <v>541519.31</v>
      </c>
      <c r="L115" s="20">
        <f t="shared" si="3"/>
        <v>47.92206283185841</v>
      </c>
      <c r="M115" s="46"/>
      <c r="N115" s="20">
        <v>1130000</v>
      </c>
      <c r="O115" s="20">
        <f t="shared" si="4"/>
        <v>0</v>
      </c>
    </row>
    <row r="116" spans="1:15" ht="15">
      <c r="A116" s="32"/>
      <c r="B116" s="30"/>
      <c r="C116" s="6"/>
      <c r="D116" s="6"/>
      <c r="E116" s="14"/>
      <c r="F116" s="17"/>
      <c r="G116" s="29"/>
      <c r="H116" s="29"/>
      <c r="I116" s="29"/>
      <c r="J116" s="14"/>
      <c r="K116" s="20"/>
      <c r="L116" s="14"/>
      <c r="M116" s="46"/>
      <c r="N116" s="14"/>
      <c r="O116" s="14"/>
    </row>
    <row r="117" spans="1:15" ht="15">
      <c r="A117" s="12">
        <v>10</v>
      </c>
      <c r="B117" s="19" t="s">
        <v>55</v>
      </c>
      <c r="C117" s="6"/>
      <c r="D117" s="6"/>
      <c r="E117" s="14"/>
      <c r="F117" s="6"/>
      <c r="G117" s="29"/>
      <c r="H117" s="29"/>
      <c r="I117" s="29"/>
      <c r="J117" s="14"/>
      <c r="K117" s="14"/>
      <c r="L117" s="14"/>
      <c r="M117" s="45"/>
      <c r="N117" s="14"/>
      <c r="O117" s="14"/>
    </row>
    <row r="118" spans="1:15" ht="15">
      <c r="A118" s="15">
        <v>1</v>
      </c>
      <c r="B118" s="16" t="s">
        <v>56</v>
      </c>
      <c r="C118" s="6"/>
      <c r="D118" s="6"/>
      <c r="E118" s="14"/>
      <c r="F118" s="6"/>
      <c r="G118" s="29">
        <v>16100000</v>
      </c>
      <c r="H118" s="29">
        <v>16100000</v>
      </c>
      <c r="I118" s="29"/>
      <c r="J118" s="20">
        <v>18000000</v>
      </c>
      <c r="K118" s="20">
        <v>14432027.99</v>
      </c>
      <c r="L118" s="20">
        <f t="shared" si="3"/>
        <v>80.17793327777778</v>
      </c>
      <c r="M118" s="46"/>
      <c r="N118" s="20">
        <v>19500000</v>
      </c>
      <c r="O118" s="20">
        <f t="shared" si="4"/>
        <v>1500000</v>
      </c>
    </row>
    <row r="119" spans="1:17" ht="15">
      <c r="A119" s="15"/>
      <c r="B119" s="16"/>
      <c r="C119" s="6"/>
      <c r="D119" s="6"/>
      <c r="E119" s="14"/>
      <c r="F119" s="6"/>
      <c r="G119" s="29"/>
      <c r="H119" s="29"/>
      <c r="I119" s="29"/>
      <c r="J119" s="14"/>
      <c r="K119" s="20"/>
      <c r="L119" s="14"/>
      <c r="M119" s="46"/>
      <c r="N119" s="14"/>
      <c r="O119" s="14"/>
      <c r="Q119" s="2"/>
    </row>
    <row r="120" spans="1:15" ht="15">
      <c r="A120" s="12">
        <v>11</v>
      </c>
      <c r="B120" s="19" t="s">
        <v>57</v>
      </c>
      <c r="C120" s="6"/>
      <c r="D120" s="6"/>
      <c r="E120" s="14"/>
      <c r="F120" s="6"/>
      <c r="G120" s="29"/>
      <c r="H120" s="29"/>
      <c r="I120" s="29"/>
      <c r="J120" s="14"/>
      <c r="K120" s="14"/>
      <c r="L120" s="14"/>
      <c r="M120" s="45"/>
      <c r="N120" s="14"/>
      <c r="O120" s="14"/>
    </row>
    <row r="121" spans="1:15" ht="15">
      <c r="A121" s="15">
        <v>1</v>
      </c>
      <c r="B121" s="16" t="s">
        <v>58</v>
      </c>
      <c r="C121" s="6"/>
      <c r="D121" s="6"/>
      <c r="E121" s="14"/>
      <c r="F121" s="6"/>
      <c r="G121" s="29"/>
      <c r="H121" s="29"/>
      <c r="I121" s="29"/>
      <c r="J121" s="14"/>
      <c r="K121" s="14"/>
      <c r="L121" s="20"/>
      <c r="M121" s="45"/>
      <c r="N121" s="14"/>
      <c r="O121" s="14"/>
    </row>
    <row r="122" spans="1:15" ht="14.25">
      <c r="A122" s="15"/>
      <c r="B122" s="16" t="s">
        <v>59</v>
      </c>
      <c r="C122" s="6"/>
      <c r="D122" s="6"/>
      <c r="E122" s="14">
        <v>1600000</v>
      </c>
      <c r="F122" s="14"/>
      <c r="G122" s="22">
        <v>2200000</v>
      </c>
      <c r="H122" s="22">
        <v>3000000</v>
      </c>
      <c r="I122" s="22"/>
      <c r="J122" s="14">
        <v>3000000</v>
      </c>
      <c r="K122" s="14">
        <v>1568608</v>
      </c>
      <c r="L122" s="14">
        <f t="shared" si="3"/>
        <v>52.28693333333333</v>
      </c>
      <c r="M122" s="45"/>
      <c r="N122" s="14">
        <v>3000000</v>
      </c>
      <c r="O122" s="14">
        <f t="shared" si="4"/>
        <v>0</v>
      </c>
    </row>
    <row r="123" spans="1:15" ht="14.25">
      <c r="A123" s="15"/>
      <c r="B123" s="16" t="s">
        <v>60</v>
      </c>
      <c r="C123" s="6"/>
      <c r="D123" s="6"/>
      <c r="E123" s="14">
        <v>50000</v>
      </c>
      <c r="F123" s="14"/>
      <c r="G123" s="22">
        <v>50000</v>
      </c>
      <c r="H123" s="22">
        <v>50000</v>
      </c>
      <c r="I123" s="22"/>
      <c r="J123" s="14">
        <v>50000</v>
      </c>
      <c r="K123" s="14">
        <v>0</v>
      </c>
      <c r="L123" s="14">
        <f t="shared" si="3"/>
        <v>0</v>
      </c>
      <c r="M123" s="45"/>
      <c r="N123" s="14">
        <v>50000</v>
      </c>
      <c r="O123" s="14">
        <f t="shared" si="4"/>
        <v>0</v>
      </c>
    </row>
    <row r="124" spans="1:15" ht="14.25">
      <c r="A124" s="15"/>
      <c r="B124" s="16" t="s">
        <v>61</v>
      </c>
      <c r="C124" s="6"/>
      <c r="D124" s="6"/>
      <c r="E124" s="14">
        <v>70000</v>
      </c>
      <c r="F124" s="14"/>
      <c r="G124" s="22">
        <v>390000</v>
      </c>
      <c r="H124" s="22">
        <v>450000</v>
      </c>
      <c r="I124" s="22"/>
      <c r="J124" s="22">
        <v>499000</v>
      </c>
      <c r="K124" s="14">
        <v>80934.88</v>
      </c>
      <c r="L124" s="14">
        <f t="shared" si="3"/>
        <v>16.21941482965932</v>
      </c>
      <c r="M124" s="45"/>
      <c r="N124" s="22">
        <v>499000</v>
      </c>
      <c r="O124" s="14">
        <f t="shared" si="4"/>
        <v>0</v>
      </c>
    </row>
    <row r="125" spans="1:15" ht="14.25">
      <c r="A125" s="15"/>
      <c r="B125" s="16" t="s">
        <v>62</v>
      </c>
      <c r="C125" s="6"/>
      <c r="D125" s="6"/>
      <c r="E125" s="14">
        <v>50000</v>
      </c>
      <c r="F125" s="14"/>
      <c r="G125" s="22">
        <v>200000</v>
      </c>
      <c r="H125" s="22">
        <v>100000</v>
      </c>
      <c r="I125" s="22"/>
      <c r="J125" s="22">
        <v>200000</v>
      </c>
      <c r="K125" s="14">
        <v>24680</v>
      </c>
      <c r="L125" s="14">
        <f t="shared" si="3"/>
        <v>12.34</v>
      </c>
      <c r="M125" s="45"/>
      <c r="N125" s="22">
        <v>200000</v>
      </c>
      <c r="O125" s="14">
        <f t="shared" si="4"/>
        <v>0</v>
      </c>
    </row>
    <row r="126" spans="1:15" ht="14.25">
      <c r="A126" s="15"/>
      <c r="B126" s="33" t="s">
        <v>93</v>
      </c>
      <c r="C126" s="6"/>
      <c r="D126" s="6"/>
      <c r="E126" s="14">
        <v>180000</v>
      </c>
      <c r="F126" s="14"/>
      <c r="G126" s="22">
        <v>206000</v>
      </c>
      <c r="H126" s="22">
        <v>250000</v>
      </c>
      <c r="I126" s="22"/>
      <c r="J126" s="22">
        <v>250000</v>
      </c>
      <c r="K126" s="14">
        <v>224468.09</v>
      </c>
      <c r="L126" s="14">
        <f t="shared" si="3"/>
        <v>89.78723600000001</v>
      </c>
      <c r="M126" s="45"/>
      <c r="N126" s="22">
        <v>224468.09</v>
      </c>
      <c r="O126" s="14">
        <f t="shared" si="4"/>
        <v>-25531.910000000003</v>
      </c>
    </row>
    <row r="127" spans="1:15" ht="14.25">
      <c r="A127" s="15"/>
      <c r="B127" s="16" t="s">
        <v>63</v>
      </c>
      <c r="C127" s="6"/>
      <c r="D127" s="6"/>
      <c r="E127" s="14">
        <v>70000</v>
      </c>
      <c r="F127" s="14"/>
      <c r="G127" s="22">
        <v>100000</v>
      </c>
      <c r="H127" s="22">
        <v>150000</v>
      </c>
      <c r="I127" s="22"/>
      <c r="J127" s="22">
        <v>300000</v>
      </c>
      <c r="K127" s="14">
        <v>57000</v>
      </c>
      <c r="L127" s="14">
        <f t="shared" si="3"/>
        <v>19</v>
      </c>
      <c r="M127" s="45"/>
      <c r="N127" s="22">
        <v>300000</v>
      </c>
      <c r="O127" s="14">
        <f t="shared" si="4"/>
        <v>0</v>
      </c>
    </row>
    <row r="128" spans="1:15" ht="14.25">
      <c r="A128" s="15"/>
      <c r="B128" s="16" t="s">
        <v>132</v>
      </c>
      <c r="C128" s="6"/>
      <c r="D128" s="6"/>
      <c r="E128" s="14">
        <v>240000</v>
      </c>
      <c r="F128" s="14"/>
      <c r="G128" s="22">
        <v>490000</v>
      </c>
      <c r="H128" s="22">
        <v>150000</v>
      </c>
      <c r="I128" s="22"/>
      <c r="J128" s="22">
        <v>1500000</v>
      </c>
      <c r="K128" s="14">
        <v>694574</v>
      </c>
      <c r="L128" s="14">
        <f t="shared" si="3"/>
        <v>46.30493333333333</v>
      </c>
      <c r="M128" s="45"/>
      <c r="N128" s="22">
        <v>1500000</v>
      </c>
      <c r="O128" s="14">
        <f t="shared" si="4"/>
        <v>0</v>
      </c>
    </row>
    <row r="129" spans="1:15" ht="14.25">
      <c r="A129" s="15"/>
      <c r="B129" s="16" t="s">
        <v>131</v>
      </c>
      <c r="C129" s="6"/>
      <c r="D129" s="6"/>
      <c r="E129" s="14"/>
      <c r="F129" s="14"/>
      <c r="G129" s="22"/>
      <c r="H129" s="22"/>
      <c r="I129" s="22"/>
      <c r="J129" s="22">
        <v>100000</v>
      </c>
      <c r="K129" s="14">
        <v>0</v>
      </c>
      <c r="L129" s="14">
        <f t="shared" si="3"/>
        <v>0</v>
      </c>
      <c r="M129" s="61"/>
      <c r="N129" s="22">
        <v>100000</v>
      </c>
      <c r="O129" s="14">
        <f t="shared" si="4"/>
        <v>0</v>
      </c>
    </row>
    <row r="130" spans="1:15" ht="14.25">
      <c r="A130" s="15"/>
      <c r="B130" s="16" t="s">
        <v>64</v>
      </c>
      <c r="C130" s="6"/>
      <c r="D130" s="6"/>
      <c r="E130" s="14">
        <v>900000</v>
      </c>
      <c r="F130" s="14"/>
      <c r="G130" s="22">
        <v>1600000</v>
      </c>
      <c r="H130" s="22">
        <v>1000000</v>
      </c>
      <c r="I130" s="22"/>
      <c r="J130" s="22">
        <v>1500000</v>
      </c>
      <c r="K130" s="14">
        <v>678064</v>
      </c>
      <c r="L130" s="14">
        <f t="shared" si="3"/>
        <v>45.20426666666666</v>
      </c>
      <c r="M130" s="45"/>
      <c r="N130" s="22">
        <v>1500000</v>
      </c>
      <c r="O130" s="14">
        <f t="shared" si="4"/>
        <v>0</v>
      </c>
    </row>
    <row r="131" spans="1:15" ht="14.25">
      <c r="A131" s="15"/>
      <c r="B131" s="16" t="s">
        <v>65</v>
      </c>
      <c r="C131" s="6"/>
      <c r="D131" s="6"/>
      <c r="E131" s="14">
        <v>3900000</v>
      </c>
      <c r="F131" s="14"/>
      <c r="G131" s="22">
        <v>5150000</v>
      </c>
      <c r="H131" s="22">
        <v>5040000</v>
      </c>
      <c r="I131" s="22"/>
      <c r="J131" s="22">
        <v>6877000</v>
      </c>
      <c r="K131" s="14">
        <v>3253207.61</v>
      </c>
      <c r="L131" s="14">
        <f t="shared" si="3"/>
        <v>47.3056217827541</v>
      </c>
      <c r="M131" s="45"/>
      <c r="N131" s="22">
        <v>6877000</v>
      </c>
      <c r="O131" s="14">
        <f t="shared" si="4"/>
        <v>0</v>
      </c>
    </row>
    <row r="132" spans="1:15" ht="14.25">
      <c r="A132" s="15">
        <v>2</v>
      </c>
      <c r="B132" s="16" t="s">
        <v>66</v>
      </c>
      <c r="C132" s="6"/>
      <c r="D132" s="6"/>
      <c r="E132" s="14">
        <v>300000</v>
      </c>
      <c r="F132" s="14"/>
      <c r="G132" s="22">
        <v>196000</v>
      </c>
      <c r="H132" s="22">
        <v>140000</v>
      </c>
      <c r="I132" s="22"/>
      <c r="J132" s="22">
        <v>499000</v>
      </c>
      <c r="K132" s="14">
        <v>375591.9</v>
      </c>
      <c r="L132" s="14">
        <f t="shared" si="3"/>
        <v>75.26891783567135</v>
      </c>
      <c r="M132" s="45"/>
      <c r="N132" s="22">
        <v>650000</v>
      </c>
      <c r="O132" s="14">
        <f t="shared" si="4"/>
        <v>151000</v>
      </c>
    </row>
    <row r="133" spans="1:17" ht="14.25">
      <c r="A133" s="15">
        <v>3</v>
      </c>
      <c r="B133" s="16" t="s">
        <v>163</v>
      </c>
      <c r="C133" s="6"/>
      <c r="D133" s="6"/>
      <c r="E133" s="14">
        <v>1500000</v>
      </c>
      <c r="F133" s="14"/>
      <c r="G133" s="22">
        <v>2000000</v>
      </c>
      <c r="H133" s="22">
        <v>2000000</v>
      </c>
      <c r="I133" s="22"/>
      <c r="J133" s="22">
        <v>2580000</v>
      </c>
      <c r="K133" s="14">
        <v>2020738.23</v>
      </c>
      <c r="L133" s="14">
        <f t="shared" si="3"/>
        <v>78.32318720930232</v>
      </c>
      <c r="M133" s="45"/>
      <c r="N133" s="22">
        <v>2580000</v>
      </c>
      <c r="O133" s="14">
        <f t="shared" si="4"/>
        <v>0</v>
      </c>
      <c r="Q133" s="2"/>
    </row>
    <row r="134" spans="1:15" ht="14.25">
      <c r="A134" s="15">
        <v>4</v>
      </c>
      <c r="B134" s="16" t="s">
        <v>68</v>
      </c>
      <c r="C134" s="6"/>
      <c r="D134" s="6"/>
      <c r="E134" s="14">
        <v>550000</v>
      </c>
      <c r="F134" s="14"/>
      <c r="G134" s="22">
        <v>990000</v>
      </c>
      <c r="H134" s="22">
        <v>1500000</v>
      </c>
      <c r="I134" s="22"/>
      <c r="J134" s="22">
        <v>890000</v>
      </c>
      <c r="K134" s="14">
        <v>622349</v>
      </c>
      <c r="L134" s="14">
        <f t="shared" si="3"/>
        <v>69.92685393258427</v>
      </c>
      <c r="M134" s="45"/>
      <c r="N134" s="22">
        <v>890000</v>
      </c>
      <c r="O134" s="14">
        <f t="shared" si="4"/>
        <v>0</v>
      </c>
    </row>
    <row r="135" spans="1:15" ht="14.25">
      <c r="A135" s="15">
        <v>5</v>
      </c>
      <c r="B135" s="16" t="s">
        <v>69</v>
      </c>
      <c r="C135" s="6"/>
      <c r="D135" s="6"/>
      <c r="E135" s="14">
        <v>50000</v>
      </c>
      <c r="F135" s="14"/>
      <c r="G135" s="22">
        <v>50000</v>
      </c>
      <c r="H135" s="22">
        <v>50000</v>
      </c>
      <c r="I135" s="22"/>
      <c r="J135" s="22">
        <v>80000</v>
      </c>
      <c r="K135" s="14">
        <v>61101.28</v>
      </c>
      <c r="L135" s="14">
        <f t="shared" si="3"/>
        <v>76.3766</v>
      </c>
      <c r="M135" s="45"/>
      <c r="N135" s="22">
        <v>80000</v>
      </c>
      <c r="O135" s="14">
        <f t="shared" si="4"/>
        <v>0</v>
      </c>
    </row>
    <row r="136" spans="1:15" ht="14.25">
      <c r="A136" s="15">
        <v>6</v>
      </c>
      <c r="B136" s="16" t="s">
        <v>70</v>
      </c>
      <c r="C136" s="6"/>
      <c r="D136" s="6"/>
      <c r="E136" s="14">
        <v>45703.54</v>
      </c>
      <c r="F136" s="14"/>
      <c r="G136" s="22">
        <v>220000</v>
      </c>
      <c r="H136" s="22">
        <v>300000</v>
      </c>
      <c r="I136" s="22"/>
      <c r="J136" s="22">
        <v>250000</v>
      </c>
      <c r="K136" s="14">
        <v>182462</v>
      </c>
      <c r="L136" s="14">
        <f t="shared" si="3"/>
        <v>72.9848</v>
      </c>
      <c r="M136" s="45"/>
      <c r="N136" s="22">
        <v>245000</v>
      </c>
      <c r="O136" s="14">
        <f t="shared" si="4"/>
        <v>-5000</v>
      </c>
    </row>
    <row r="137" spans="1:15" ht="14.25">
      <c r="A137" s="15">
        <v>7</v>
      </c>
      <c r="B137" s="16" t="s">
        <v>71</v>
      </c>
      <c r="C137" s="6"/>
      <c r="D137" s="6"/>
      <c r="E137" s="14">
        <v>10227.15</v>
      </c>
      <c r="F137" s="14"/>
      <c r="G137" s="22">
        <v>12000</v>
      </c>
      <c r="H137" s="22">
        <v>15000</v>
      </c>
      <c r="I137" s="22"/>
      <c r="J137" s="22">
        <v>50000</v>
      </c>
      <c r="K137" s="14">
        <v>12844.82</v>
      </c>
      <c r="L137" s="14">
        <f t="shared" si="3"/>
        <v>25.689639999999997</v>
      </c>
      <c r="M137" s="45"/>
      <c r="N137" s="22">
        <v>50000</v>
      </c>
      <c r="O137" s="14">
        <f t="shared" si="4"/>
        <v>0</v>
      </c>
    </row>
    <row r="138" spans="1:15" ht="14.25">
      <c r="A138" s="15">
        <v>8</v>
      </c>
      <c r="B138" s="16" t="s">
        <v>104</v>
      </c>
      <c r="C138" s="6"/>
      <c r="D138" s="6"/>
      <c r="E138" s="14"/>
      <c r="F138" s="14"/>
      <c r="G138" s="22">
        <v>430000</v>
      </c>
      <c r="H138" s="22">
        <v>540000</v>
      </c>
      <c r="I138" s="22"/>
      <c r="J138" s="22">
        <v>300000</v>
      </c>
      <c r="K138" s="14">
        <v>251073.64</v>
      </c>
      <c r="L138" s="14">
        <f t="shared" si="3"/>
        <v>83.69121333333334</v>
      </c>
      <c r="M138" s="45"/>
      <c r="N138" s="22">
        <v>300000</v>
      </c>
      <c r="O138" s="14">
        <f t="shared" si="4"/>
        <v>0</v>
      </c>
    </row>
    <row r="139" spans="1:15" ht="14.25">
      <c r="A139" s="15">
        <v>9</v>
      </c>
      <c r="B139" s="16" t="s">
        <v>72</v>
      </c>
      <c r="C139" s="6"/>
      <c r="D139" s="6"/>
      <c r="E139" s="14">
        <v>120000</v>
      </c>
      <c r="F139" s="14"/>
      <c r="G139" s="22">
        <v>200000</v>
      </c>
      <c r="H139" s="22">
        <v>100000</v>
      </c>
      <c r="I139" s="22"/>
      <c r="J139" s="22">
        <v>50000</v>
      </c>
      <c r="K139" s="14">
        <v>0</v>
      </c>
      <c r="L139" s="14">
        <f t="shared" si="3"/>
        <v>0</v>
      </c>
      <c r="M139" s="61"/>
      <c r="N139" s="22">
        <v>50000</v>
      </c>
      <c r="O139" s="14">
        <f t="shared" si="4"/>
        <v>0</v>
      </c>
    </row>
    <row r="140" spans="1:15" ht="14.25">
      <c r="A140" s="15">
        <v>10</v>
      </c>
      <c r="B140" s="16" t="s">
        <v>94</v>
      </c>
      <c r="C140" s="6"/>
      <c r="D140" s="6"/>
      <c r="E140" s="14">
        <v>17390.82</v>
      </c>
      <c r="F140" s="14"/>
      <c r="G140" s="22">
        <v>25200</v>
      </c>
      <c r="H140" s="22">
        <v>30000</v>
      </c>
      <c r="I140" s="22"/>
      <c r="J140" s="22">
        <v>25528</v>
      </c>
      <c r="K140" s="14">
        <v>25528</v>
      </c>
      <c r="L140" s="14">
        <f t="shared" si="3"/>
        <v>100</v>
      </c>
      <c r="M140" s="45"/>
      <c r="N140" s="22">
        <v>25528</v>
      </c>
      <c r="O140" s="14">
        <f t="shared" si="4"/>
        <v>0</v>
      </c>
    </row>
    <row r="141" spans="1:15" ht="14.25">
      <c r="A141" s="15">
        <v>11</v>
      </c>
      <c r="B141" s="16" t="s">
        <v>99</v>
      </c>
      <c r="C141" s="6"/>
      <c r="D141" s="6"/>
      <c r="E141" s="14">
        <v>1600000</v>
      </c>
      <c r="F141" s="14"/>
      <c r="G141" s="22">
        <v>5000000</v>
      </c>
      <c r="H141" s="22">
        <v>5000000</v>
      </c>
      <c r="I141" s="22"/>
      <c r="J141" s="22">
        <v>1500000</v>
      </c>
      <c r="K141" s="14">
        <v>656674.19</v>
      </c>
      <c r="L141" s="14">
        <f aca="true" t="shared" si="5" ref="L141:L181">K141/J141*100</f>
        <v>43.77827933333333</v>
      </c>
      <c r="M141" s="45"/>
      <c r="N141" s="22">
        <v>1500000</v>
      </c>
      <c r="O141" s="14">
        <f t="shared" si="4"/>
        <v>0</v>
      </c>
    </row>
    <row r="142" spans="1:15" ht="14.25">
      <c r="A142" s="15">
        <v>12</v>
      </c>
      <c r="B142" s="16" t="s">
        <v>73</v>
      </c>
      <c r="C142" s="6"/>
      <c r="D142" s="6"/>
      <c r="E142" s="14">
        <v>100000</v>
      </c>
      <c r="F142" s="14"/>
      <c r="G142" s="22">
        <v>300000</v>
      </c>
      <c r="H142" s="22">
        <v>300000</v>
      </c>
      <c r="I142" s="22"/>
      <c r="J142" s="22">
        <v>300000</v>
      </c>
      <c r="K142" s="14">
        <v>242703.66</v>
      </c>
      <c r="L142" s="14">
        <f t="shared" si="5"/>
        <v>80.90122</v>
      </c>
      <c r="M142" s="61"/>
      <c r="N142" s="22">
        <v>300000</v>
      </c>
      <c r="O142" s="14">
        <f aca="true" t="shared" si="6" ref="O142:O181">N142-J142</f>
        <v>0</v>
      </c>
    </row>
    <row r="143" spans="1:15" ht="15">
      <c r="A143" s="27" t="s">
        <v>31</v>
      </c>
      <c r="B143" s="27"/>
      <c r="C143" s="6"/>
      <c r="D143" s="6"/>
      <c r="E143" s="20">
        <f>SUM(E122:E142)</f>
        <v>11353321.51</v>
      </c>
      <c r="F143" s="20"/>
      <c r="G143" s="29">
        <f>SUM(G122:G142)</f>
        <v>19809200</v>
      </c>
      <c r="H143" s="29">
        <f>SUM(H122:H142)</f>
        <v>20165000</v>
      </c>
      <c r="I143" s="29"/>
      <c r="J143" s="20">
        <f>SUM(J122:J142)</f>
        <v>20800528</v>
      </c>
      <c r="K143" s="29">
        <f>SUM(K122:K142)</f>
        <v>11032603.3</v>
      </c>
      <c r="L143" s="20">
        <f t="shared" si="5"/>
        <v>53.04001561883429</v>
      </c>
      <c r="M143" s="45"/>
      <c r="N143" s="20">
        <f>SUM(N122:N142)</f>
        <v>20920996.09</v>
      </c>
      <c r="O143" s="20">
        <f t="shared" si="6"/>
        <v>120468.08999999985</v>
      </c>
    </row>
    <row r="144" spans="1:15" ht="15">
      <c r="A144" s="27"/>
      <c r="B144" s="27"/>
      <c r="C144" s="6"/>
      <c r="D144" s="6"/>
      <c r="E144" s="20"/>
      <c r="F144" s="20"/>
      <c r="G144" s="29"/>
      <c r="H144" s="29"/>
      <c r="I144" s="29"/>
      <c r="J144" s="14"/>
      <c r="K144" s="20"/>
      <c r="L144" s="14"/>
      <c r="M144" s="45"/>
      <c r="N144" s="14"/>
      <c r="O144" s="14"/>
    </row>
    <row r="145" spans="1:15" ht="15">
      <c r="A145" s="12">
        <v>12</v>
      </c>
      <c r="B145" s="19" t="s">
        <v>74</v>
      </c>
      <c r="C145" s="6"/>
      <c r="D145" s="6"/>
      <c r="E145" s="20"/>
      <c r="F145" s="6"/>
      <c r="G145" s="20"/>
      <c r="H145" s="20"/>
      <c r="I145" s="20"/>
      <c r="J145" s="14"/>
      <c r="K145" s="14"/>
      <c r="L145" s="14"/>
      <c r="M145" s="45"/>
      <c r="N145" s="14"/>
      <c r="O145" s="14"/>
    </row>
    <row r="146" spans="1:15" ht="14.25">
      <c r="A146" s="15">
        <v>1</v>
      </c>
      <c r="B146" s="16" t="s">
        <v>75</v>
      </c>
      <c r="C146" s="6"/>
      <c r="D146" s="6"/>
      <c r="E146" s="14">
        <v>800000</v>
      </c>
      <c r="F146" s="17"/>
      <c r="G146" s="14">
        <v>800000</v>
      </c>
      <c r="H146" s="14">
        <v>500000</v>
      </c>
      <c r="I146" s="14"/>
      <c r="J146" s="14">
        <v>100000</v>
      </c>
      <c r="K146" s="14">
        <v>65936.43</v>
      </c>
      <c r="L146" s="14">
        <f t="shared" si="5"/>
        <v>65.93642999999999</v>
      </c>
      <c r="M146" s="45"/>
      <c r="N146" s="14">
        <v>100000</v>
      </c>
      <c r="O146" s="14">
        <f t="shared" si="6"/>
        <v>0</v>
      </c>
    </row>
    <row r="147" spans="1:15" ht="15">
      <c r="A147" s="27" t="s">
        <v>31</v>
      </c>
      <c r="B147" s="27"/>
      <c r="C147" s="6"/>
      <c r="D147" s="6"/>
      <c r="E147" s="20">
        <v>800000</v>
      </c>
      <c r="F147" s="28"/>
      <c r="G147" s="20">
        <f>G146</f>
        <v>800000</v>
      </c>
      <c r="H147" s="20">
        <f>H146</f>
        <v>500000</v>
      </c>
      <c r="I147" s="20"/>
      <c r="J147" s="20">
        <f>J146</f>
        <v>100000</v>
      </c>
      <c r="K147" s="20">
        <f>K146</f>
        <v>65936.43</v>
      </c>
      <c r="L147" s="20">
        <f t="shared" si="5"/>
        <v>65.93642999999999</v>
      </c>
      <c r="M147" s="46"/>
      <c r="N147" s="20">
        <f>N146</f>
        <v>100000</v>
      </c>
      <c r="O147" s="20">
        <f t="shared" si="6"/>
        <v>0</v>
      </c>
    </row>
    <row r="148" spans="1:15" ht="15">
      <c r="A148" s="27"/>
      <c r="B148" s="27"/>
      <c r="C148" s="6"/>
      <c r="D148" s="6"/>
      <c r="E148" s="20"/>
      <c r="F148" s="28"/>
      <c r="G148" s="20"/>
      <c r="H148" s="20"/>
      <c r="I148" s="20"/>
      <c r="J148" s="14"/>
      <c r="K148" s="20"/>
      <c r="L148" s="20"/>
      <c r="M148" s="46"/>
      <c r="N148" s="14"/>
      <c r="O148" s="14"/>
    </row>
    <row r="149" spans="1:15" ht="15">
      <c r="A149" s="44">
        <v>13</v>
      </c>
      <c r="B149" s="27" t="s">
        <v>122</v>
      </c>
      <c r="C149" s="6"/>
      <c r="D149" s="6"/>
      <c r="E149" s="20"/>
      <c r="F149" s="28"/>
      <c r="G149" s="20"/>
      <c r="H149" s="20"/>
      <c r="I149" s="20"/>
      <c r="J149" s="14"/>
      <c r="K149" s="14"/>
      <c r="L149" s="14"/>
      <c r="M149" s="45"/>
      <c r="N149" s="14"/>
      <c r="O149" s="14"/>
    </row>
    <row r="150" spans="1:15" ht="14.25">
      <c r="A150" s="15">
        <v>1</v>
      </c>
      <c r="B150" s="16" t="s">
        <v>76</v>
      </c>
      <c r="C150" s="6"/>
      <c r="D150" s="6"/>
      <c r="E150" s="14">
        <v>500000</v>
      </c>
      <c r="F150" s="17"/>
      <c r="G150" s="14">
        <v>200000</v>
      </c>
      <c r="H150" s="14">
        <v>200000</v>
      </c>
      <c r="I150" s="14"/>
      <c r="J150" s="14">
        <v>5000</v>
      </c>
      <c r="K150" s="14">
        <v>0</v>
      </c>
      <c r="L150" s="14">
        <f t="shared" si="5"/>
        <v>0</v>
      </c>
      <c r="M150" s="45"/>
      <c r="N150" s="14">
        <v>5000</v>
      </c>
      <c r="O150" s="14">
        <f t="shared" si="6"/>
        <v>0</v>
      </c>
    </row>
    <row r="151" spans="1:15" ht="15">
      <c r="A151" s="27" t="s">
        <v>31</v>
      </c>
      <c r="B151" s="27"/>
      <c r="C151" s="6"/>
      <c r="D151" s="6"/>
      <c r="E151" s="20">
        <v>500000</v>
      </c>
      <c r="F151" s="28"/>
      <c r="G151" s="20">
        <v>200000</v>
      </c>
      <c r="H151" s="20">
        <v>200000</v>
      </c>
      <c r="I151" s="20"/>
      <c r="J151" s="20">
        <f>J150</f>
        <v>5000</v>
      </c>
      <c r="K151" s="20">
        <f>K150</f>
        <v>0</v>
      </c>
      <c r="L151" s="20">
        <f t="shared" si="5"/>
        <v>0</v>
      </c>
      <c r="M151" s="45"/>
      <c r="N151" s="20">
        <f>N150</f>
        <v>5000</v>
      </c>
      <c r="O151" s="20">
        <f t="shared" si="6"/>
        <v>0</v>
      </c>
    </row>
    <row r="152" spans="1:15" ht="15">
      <c r="A152" s="27"/>
      <c r="B152" s="27"/>
      <c r="C152" s="6"/>
      <c r="D152" s="6"/>
      <c r="E152" s="20"/>
      <c r="F152" s="28"/>
      <c r="G152" s="20"/>
      <c r="H152" s="20"/>
      <c r="I152" s="20"/>
      <c r="J152" s="14"/>
      <c r="K152" s="20"/>
      <c r="L152" s="14"/>
      <c r="M152" s="45"/>
      <c r="N152" s="14"/>
      <c r="O152" s="14"/>
    </row>
    <row r="153" spans="1:15" ht="15">
      <c r="A153" s="44">
        <v>14</v>
      </c>
      <c r="B153" s="27" t="s">
        <v>136</v>
      </c>
      <c r="C153" s="6"/>
      <c r="D153" s="6"/>
      <c r="E153" s="20"/>
      <c r="F153" s="28"/>
      <c r="G153" s="20"/>
      <c r="H153" s="20"/>
      <c r="I153" s="20"/>
      <c r="J153" s="14"/>
      <c r="K153" s="14"/>
      <c r="L153" s="20"/>
      <c r="M153" s="45"/>
      <c r="N153" s="14"/>
      <c r="O153" s="14"/>
    </row>
    <row r="154" spans="1:15" ht="14.25">
      <c r="A154" s="34" t="s">
        <v>0</v>
      </c>
      <c r="B154" s="35" t="s">
        <v>77</v>
      </c>
      <c r="C154" s="6"/>
      <c r="D154" s="6"/>
      <c r="E154" s="14">
        <v>2000000</v>
      </c>
      <c r="F154" s="17"/>
      <c r="G154" s="14">
        <v>4500000</v>
      </c>
      <c r="H154" s="22">
        <v>6200000</v>
      </c>
      <c r="I154" s="22"/>
      <c r="J154" s="14">
        <v>5000000</v>
      </c>
      <c r="K154" s="14">
        <v>643906.43</v>
      </c>
      <c r="L154" s="14">
        <f t="shared" si="5"/>
        <v>12.878128600000002</v>
      </c>
      <c r="M154" s="45"/>
      <c r="N154" s="14">
        <v>5000000</v>
      </c>
      <c r="O154" s="14">
        <f t="shared" si="6"/>
        <v>0</v>
      </c>
    </row>
    <row r="155" spans="1:15" ht="14.25">
      <c r="A155" s="34" t="s">
        <v>1</v>
      </c>
      <c r="B155" s="35" t="s">
        <v>95</v>
      </c>
      <c r="C155" s="6"/>
      <c r="D155" s="6"/>
      <c r="E155" s="14">
        <v>1000000</v>
      </c>
      <c r="F155" s="17"/>
      <c r="G155" s="14">
        <v>1200000</v>
      </c>
      <c r="H155" s="14">
        <v>1200000</v>
      </c>
      <c r="I155" s="14"/>
      <c r="J155" s="14">
        <v>1200000</v>
      </c>
      <c r="K155" s="14">
        <v>3879195.08</v>
      </c>
      <c r="L155" s="14">
        <f t="shared" si="5"/>
        <v>323.26625666666666</v>
      </c>
      <c r="M155" s="45"/>
      <c r="N155" s="14">
        <v>4000000</v>
      </c>
      <c r="O155" s="14">
        <f t="shared" si="6"/>
        <v>2800000</v>
      </c>
    </row>
    <row r="156" spans="1:15" ht="15">
      <c r="A156" s="27" t="s">
        <v>31</v>
      </c>
      <c r="B156" s="27"/>
      <c r="C156" s="6"/>
      <c r="D156" s="6"/>
      <c r="E156" s="20">
        <f>SUM(E154:E155)</f>
        <v>3000000</v>
      </c>
      <c r="F156" s="20"/>
      <c r="G156" s="20">
        <f>SUM(G154:G155)</f>
        <v>5700000</v>
      </c>
      <c r="H156" s="20">
        <f>H154+H155</f>
        <v>7400000</v>
      </c>
      <c r="I156" s="20"/>
      <c r="J156" s="20">
        <f>SUM(J154:J155)</f>
        <v>6200000</v>
      </c>
      <c r="K156" s="20">
        <f>SUM(K154:K155)</f>
        <v>4523101.51</v>
      </c>
      <c r="L156" s="20">
        <f t="shared" si="5"/>
        <v>72.95325016129031</v>
      </c>
      <c r="M156" s="46"/>
      <c r="N156" s="20">
        <f>SUM(N154:N155)</f>
        <v>9000000</v>
      </c>
      <c r="O156" s="20">
        <f t="shared" si="6"/>
        <v>2800000</v>
      </c>
    </row>
    <row r="157" spans="1:15" ht="15">
      <c r="A157" s="51"/>
      <c r="B157" s="51"/>
      <c r="C157" s="36"/>
      <c r="D157" s="36"/>
      <c r="E157" s="37"/>
      <c r="F157" s="37"/>
      <c r="G157" s="20"/>
      <c r="H157" s="20"/>
      <c r="I157" s="20"/>
      <c r="J157" s="14"/>
      <c r="K157" s="20"/>
      <c r="L157" s="14"/>
      <c r="M157" s="46"/>
      <c r="N157" s="14"/>
      <c r="O157" s="14"/>
    </row>
    <row r="158" spans="1:15" ht="15">
      <c r="A158" s="89" t="s">
        <v>149</v>
      </c>
      <c r="B158" s="89"/>
      <c r="C158" s="36"/>
      <c r="D158" s="36"/>
      <c r="E158" s="37" t="e">
        <f>E62+E69+E75+E81+E95+E100+#REF!+#REF!+E143+E147+E151+E156</f>
        <v>#REF!</v>
      </c>
      <c r="F158" s="37"/>
      <c r="G158" s="20">
        <f>G62+G69+G75+G81+G95+G100+G103+G112+G115+G118+G143+G147+G151+G156</f>
        <v>255786400</v>
      </c>
      <c r="H158" s="20">
        <f>H62+H69+H75+H81+H95+H100+H103+H112+H115+H118+H143+H147+H151+H156</f>
        <v>245311200</v>
      </c>
      <c r="I158" s="20"/>
      <c r="J158" s="20">
        <f>J62+J69+J75+J81+J95+J100+J103+J112+J115+J118+J143+J147+J151+J156</f>
        <v>257247605.57</v>
      </c>
      <c r="K158" s="20">
        <f>K62+K69+K75+K81+K95+K100+K103+K112+K115+K118+K143+K147+K151+K156</f>
        <v>159041709.31</v>
      </c>
      <c r="L158" s="20">
        <f t="shared" si="5"/>
        <v>61.82436915500189</v>
      </c>
      <c r="M158" s="45"/>
      <c r="N158" s="20">
        <f>N62+N69+N75+N81+N95+N100+N103+N112+N115+N118+N143+N147+N151+N156</f>
        <v>265444346.09</v>
      </c>
      <c r="O158" s="20">
        <f t="shared" si="6"/>
        <v>8196740.520000011</v>
      </c>
    </row>
    <row r="159" spans="1:15" ht="18.75">
      <c r="A159" s="90" t="s">
        <v>128</v>
      </c>
      <c r="B159" s="90"/>
      <c r="C159" s="90"/>
      <c r="D159" s="90"/>
      <c r="E159" s="90"/>
      <c r="F159" s="90"/>
      <c r="G159" s="38"/>
      <c r="H159" s="20"/>
      <c r="I159" s="20"/>
      <c r="J159" s="14"/>
      <c r="K159" s="14"/>
      <c r="L159" s="20"/>
      <c r="M159" s="45"/>
      <c r="N159" s="14"/>
      <c r="O159" s="14"/>
    </row>
    <row r="160" spans="1:15" ht="15">
      <c r="A160" s="39"/>
      <c r="B160" s="40" t="s">
        <v>78</v>
      </c>
      <c r="C160" s="5"/>
      <c r="D160" s="5"/>
      <c r="E160" s="41"/>
      <c r="F160" s="41"/>
      <c r="G160" s="20"/>
      <c r="H160" s="20"/>
      <c r="I160" s="20"/>
      <c r="J160" s="14"/>
      <c r="K160" s="14"/>
      <c r="L160" s="14"/>
      <c r="M160" s="45"/>
      <c r="N160" s="14"/>
      <c r="O160" s="14"/>
    </row>
    <row r="161" spans="1:15" ht="14.25">
      <c r="A161" s="15">
        <v>1</v>
      </c>
      <c r="B161" s="16" t="s">
        <v>79</v>
      </c>
      <c r="C161" s="6"/>
      <c r="D161" s="6"/>
      <c r="E161" s="14">
        <v>3400000</v>
      </c>
      <c r="F161" s="14"/>
      <c r="G161" s="14">
        <f>G13</f>
        <v>3000000</v>
      </c>
      <c r="H161" s="14">
        <f>H13</f>
        <v>3100000</v>
      </c>
      <c r="I161" s="14"/>
      <c r="J161" s="14">
        <f>J13</f>
        <v>3800000</v>
      </c>
      <c r="K161" s="14">
        <f>K13</f>
        <v>2337248.96</v>
      </c>
      <c r="L161" s="14">
        <f t="shared" si="5"/>
        <v>61.50655157894737</v>
      </c>
      <c r="M161" s="45"/>
      <c r="N161" s="14">
        <f>N13</f>
        <v>4000000</v>
      </c>
      <c r="O161" s="14">
        <f t="shared" si="6"/>
        <v>200000</v>
      </c>
    </row>
    <row r="162" spans="1:15" ht="28.5">
      <c r="A162" s="15">
        <v>2</v>
      </c>
      <c r="B162" s="77" t="s">
        <v>168</v>
      </c>
      <c r="C162" s="6"/>
      <c r="D162" s="6"/>
      <c r="E162" s="14"/>
      <c r="F162" s="14"/>
      <c r="G162" s="14"/>
      <c r="H162" s="14"/>
      <c r="I162" s="14"/>
      <c r="J162" s="14">
        <f>J17</f>
        <v>1500000</v>
      </c>
      <c r="K162" s="14">
        <f>K17</f>
        <v>1972675.2</v>
      </c>
      <c r="L162" s="14">
        <f t="shared" si="5"/>
        <v>131.51167999999998</v>
      </c>
      <c r="M162" s="45">
        <f>M17</f>
        <v>0</v>
      </c>
      <c r="N162" s="14">
        <f>N17</f>
        <v>2500000</v>
      </c>
      <c r="O162" s="14">
        <f t="shared" si="6"/>
        <v>1000000</v>
      </c>
    </row>
    <row r="163" spans="1:15" ht="14.25">
      <c r="A163" s="15">
        <v>3</v>
      </c>
      <c r="B163" s="16" t="s">
        <v>80</v>
      </c>
      <c r="C163" s="6"/>
      <c r="D163" s="6"/>
      <c r="E163" s="14">
        <v>163529323.2</v>
      </c>
      <c r="F163" s="14"/>
      <c r="G163" s="14">
        <f>G44</f>
        <v>236265000</v>
      </c>
      <c r="H163" s="14">
        <f>H44</f>
        <v>226850000</v>
      </c>
      <c r="I163" s="14"/>
      <c r="J163" s="14">
        <f>J44</f>
        <v>240620000</v>
      </c>
      <c r="K163" s="14">
        <f>K44</f>
        <v>162591249.56</v>
      </c>
      <c r="L163" s="14">
        <f t="shared" si="5"/>
        <v>67.5717935167484</v>
      </c>
      <c r="M163" s="45"/>
      <c r="N163" s="14">
        <f>N44</f>
        <v>245620000</v>
      </c>
      <c r="O163" s="14">
        <f t="shared" si="6"/>
        <v>5000000</v>
      </c>
    </row>
    <row r="164" spans="1:15" ht="14.25">
      <c r="A164" s="15">
        <v>4</v>
      </c>
      <c r="B164" s="16" t="s">
        <v>100</v>
      </c>
      <c r="C164" s="6"/>
      <c r="D164" s="6"/>
      <c r="E164" s="14">
        <v>5800000</v>
      </c>
      <c r="F164" s="14"/>
      <c r="G164" s="14">
        <f>G50</f>
        <v>13700000</v>
      </c>
      <c r="H164" s="14">
        <f>H50</f>
        <v>13200000</v>
      </c>
      <c r="I164" s="14"/>
      <c r="J164" s="14">
        <f>J50</f>
        <v>6744727.6</v>
      </c>
      <c r="K164" s="14">
        <f>K50</f>
        <v>4643424.31</v>
      </c>
      <c r="L164" s="14">
        <f t="shared" si="5"/>
        <v>68.84524602594773</v>
      </c>
      <c r="M164" s="45"/>
      <c r="N164" s="14">
        <f>N50</f>
        <v>7690000</v>
      </c>
      <c r="O164" s="14">
        <f t="shared" si="6"/>
        <v>945272.4000000004</v>
      </c>
    </row>
    <row r="165" spans="1:15" ht="14.25">
      <c r="A165" s="15">
        <v>5</v>
      </c>
      <c r="B165" s="16" t="s">
        <v>81</v>
      </c>
      <c r="C165" s="6"/>
      <c r="D165" s="6"/>
      <c r="E165" s="14">
        <v>4500000</v>
      </c>
      <c r="F165" s="14"/>
      <c r="G165" s="14">
        <f>G56</f>
        <v>3500000</v>
      </c>
      <c r="H165" s="14">
        <f>H56</f>
        <v>3000000</v>
      </c>
      <c r="I165" s="14"/>
      <c r="J165" s="14">
        <f>J54</f>
        <v>5500000</v>
      </c>
      <c r="K165" s="14">
        <f>K54</f>
        <v>1515673.9</v>
      </c>
      <c r="L165" s="14">
        <f t="shared" si="5"/>
        <v>27.55770727272727</v>
      </c>
      <c r="M165" s="45"/>
      <c r="N165" s="14">
        <f>N54</f>
        <v>6500000</v>
      </c>
      <c r="O165" s="14">
        <f t="shared" si="6"/>
        <v>1000000</v>
      </c>
    </row>
    <row r="166" spans="1:15" ht="15">
      <c r="A166" s="12" t="s">
        <v>169</v>
      </c>
      <c r="B166" s="19" t="s">
        <v>138</v>
      </c>
      <c r="C166" s="6"/>
      <c r="D166" s="6"/>
      <c r="E166" s="20">
        <f>SUM(E161:E165)</f>
        <v>177229323.2</v>
      </c>
      <c r="F166" s="20"/>
      <c r="G166" s="20">
        <f>SUM(G161:G165)</f>
        <v>256465000</v>
      </c>
      <c r="H166" s="20">
        <f>SUM(H161:H165)</f>
        <v>246150000</v>
      </c>
      <c r="I166" s="20"/>
      <c r="J166" s="20">
        <f>SUM(J161:J165)</f>
        <v>258164727.6</v>
      </c>
      <c r="K166" s="20">
        <f>SUM(K161:K165)</f>
        <v>173060271.93</v>
      </c>
      <c r="L166" s="20">
        <f t="shared" si="5"/>
        <v>67.034824446715</v>
      </c>
      <c r="M166" s="46">
        <f>SUM(M161:M165)</f>
        <v>0</v>
      </c>
      <c r="N166" s="20">
        <f>SUM(N161:N165)</f>
        <v>266310000</v>
      </c>
      <c r="O166" s="20">
        <f t="shared" si="6"/>
        <v>8145272.400000006</v>
      </c>
    </row>
    <row r="167" spans="1:15" ht="14.25">
      <c r="A167" s="15">
        <v>6</v>
      </c>
      <c r="B167" s="16" t="s">
        <v>28</v>
      </c>
      <c r="C167" s="6"/>
      <c r="D167" s="6"/>
      <c r="E167" s="14">
        <v>2400000</v>
      </c>
      <c r="F167" s="14"/>
      <c r="G167" s="14">
        <f>G62</f>
        <v>2200000</v>
      </c>
      <c r="H167" s="14">
        <f>H62</f>
        <v>2400000</v>
      </c>
      <c r="I167" s="14"/>
      <c r="J167" s="14">
        <f>J62</f>
        <v>1900000</v>
      </c>
      <c r="K167" s="14">
        <f>K61</f>
        <v>1401586.83</v>
      </c>
      <c r="L167" s="14">
        <f t="shared" si="5"/>
        <v>73.76772789473685</v>
      </c>
      <c r="M167" s="45"/>
      <c r="N167" s="14">
        <f>N62</f>
        <v>2100000</v>
      </c>
      <c r="O167" s="14">
        <f t="shared" si="6"/>
        <v>200000</v>
      </c>
    </row>
    <row r="168" spans="1:15" ht="14.25">
      <c r="A168" s="15">
        <v>7</v>
      </c>
      <c r="B168" s="16" t="s">
        <v>82</v>
      </c>
      <c r="C168" s="6"/>
      <c r="D168" s="6"/>
      <c r="E168" s="14">
        <v>12220000</v>
      </c>
      <c r="F168" s="14"/>
      <c r="G168" s="14">
        <f>G69</f>
        <v>25751000</v>
      </c>
      <c r="H168" s="14">
        <f>H69</f>
        <v>22180000</v>
      </c>
      <c r="I168" s="14"/>
      <c r="J168" s="14">
        <f>J69</f>
        <v>25257000</v>
      </c>
      <c r="K168" s="14">
        <f>K69</f>
        <v>13111639.12</v>
      </c>
      <c r="L168" s="14">
        <f t="shared" si="5"/>
        <v>51.91289195074632</v>
      </c>
      <c r="M168" s="45"/>
      <c r="N168" s="14">
        <f>N69</f>
        <v>23057000</v>
      </c>
      <c r="O168" s="14">
        <f t="shared" si="6"/>
        <v>-2200000</v>
      </c>
    </row>
    <row r="169" spans="1:15" ht="14.25">
      <c r="A169" s="15">
        <v>8</v>
      </c>
      <c r="B169" s="16" t="s">
        <v>83</v>
      </c>
      <c r="C169" s="6"/>
      <c r="D169" s="6"/>
      <c r="E169" s="14">
        <v>20260000</v>
      </c>
      <c r="F169" s="14"/>
      <c r="G169" s="14">
        <f>G75</f>
        <v>34300000</v>
      </c>
      <c r="H169" s="14">
        <f>H75</f>
        <v>29300000</v>
      </c>
      <c r="I169" s="14"/>
      <c r="J169" s="14">
        <f>J75</f>
        <v>24800000</v>
      </c>
      <c r="K169" s="14">
        <f>K75</f>
        <v>17019880.48</v>
      </c>
      <c r="L169" s="14">
        <f t="shared" si="5"/>
        <v>68.62855032258065</v>
      </c>
      <c r="M169" s="45"/>
      <c r="N169" s="14">
        <f>N75</f>
        <v>24800000</v>
      </c>
      <c r="O169" s="14">
        <f t="shared" si="6"/>
        <v>0</v>
      </c>
    </row>
    <row r="170" spans="1:15" ht="14.25">
      <c r="A170" s="15">
        <v>9</v>
      </c>
      <c r="B170" s="16" t="s">
        <v>41</v>
      </c>
      <c r="C170" s="6"/>
      <c r="D170" s="6"/>
      <c r="E170" s="14">
        <v>92809306</v>
      </c>
      <c r="F170" s="14"/>
      <c r="G170" s="14">
        <f>G81</f>
        <v>121496200</v>
      </c>
      <c r="H170" s="14">
        <f>H81</f>
        <v>119091200</v>
      </c>
      <c r="I170" s="14"/>
      <c r="J170" s="14">
        <f>J81</f>
        <v>119290350</v>
      </c>
      <c r="K170" s="14">
        <f>K81</f>
        <v>73224485.35</v>
      </c>
      <c r="L170" s="14">
        <f t="shared" si="5"/>
        <v>61.383410602785546</v>
      </c>
      <c r="M170" s="45"/>
      <c r="N170" s="14">
        <f>N81</f>
        <v>119290350</v>
      </c>
      <c r="O170" s="14">
        <f t="shared" si="6"/>
        <v>0</v>
      </c>
    </row>
    <row r="171" spans="1:15" ht="14.25">
      <c r="A171" s="15">
        <v>10</v>
      </c>
      <c r="B171" s="16" t="s">
        <v>84</v>
      </c>
      <c r="C171" s="6"/>
      <c r="D171" s="6"/>
      <c r="E171" s="14">
        <v>10651748</v>
      </c>
      <c r="F171" s="14"/>
      <c r="G171" s="14">
        <f>G95+G100+G103</f>
        <v>18318000</v>
      </c>
      <c r="H171" s="14">
        <f>H95+H100+H103</f>
        <v>19055000</v>
      </c>
      <c r="I171" s="14"/>
      <c r="J171" s="14">
        <f>J95+J100+J103</f>
        <v>29788727.57</v>
      </c>
      <c r="K171" s="14">
        <f>K95+K100+K103</f>
        <v>17721353.67</v>
      </c>
      <c r="L171" s="14">
        <f t="shared" si="5"/>
        <v>59.49013306579446</v>
      </c>
      <c r="M171" s="45"/>
      <c r="N171" s="14">
        <f>N95+N100+N103</f>
        <v>35565000</v>
      </c>
      <c r="O171" s="14">
        <f t="shared" si="6"/>
        <v>5776272.43</v>
      </c>
    </row>
    <row r="172" spans="1:15" ht="14.25">
      <c r="A172" s="15">
        <v>11</v>
      </c>
      <c r="B172" s="16" t="s">
        <v>85</v>
      </c>
      <c r="C172" s="6"/>
      <c r="D172" s="6"/>
      <c r="E172" s="14">
        <v>8085000</v>
      </c>
      <c r="F172" s="14"/>
      <c r="G172" s="14">
        <f>G112</f>
        <v>11042000</v>
      </c>
      <c r="H172" s="14">
        <f>H112</f>
        <v>8850000</v>
      </c>
      <c r="I172" s="14"/>
      <c r="J172" s="14">
        <f>J112</f>
        <v>9976000</v>
      </c>
      <c r="K172" s="14">
        <f>K112</f>
        <v>5967575.319999999</v>
      </c>
      <c r="L172" s="14">
        <f t="shared" si="5"/>
        <v>59.81931956696071</v>
      </c>
      <c r="M172" s="45"/>
      <c r="N172" s="14">
        <f>N112</f>
        <v>9976000</v>
      </c>
      <c r="O172" s="14">
        <f t="shared" si="6"/>
        <v>0</v>
      </c>
    </row>
    <row r="173" spans="1:15" ht="14.25">
      <c r="A173" s="15">
        <v>12</v>
      </c>
      <c r="B173" s="16" t="s">
        <v>111</v>
      </c>
      <c r="C173" s="6"/>
      <c r="D173" s="6"/>
      <c r="E173" s="14"/>
      <c r="F173" s="14"/>
      <c r="G173" s="14">
        <f>G115</f>
        <v>70000</v>
      </c>
      <c r="H173" s="14">
        <f>H115</f>
        <v>70000</v>
      </c>
      <c r="I173" s="14"/>
      <c r="J173" s="14">
        <f>J115</f>
        <v>1130000</v>
      </c>
      <c r="K173" s="14">
        <f>K115</f>
        <v>541519.31</v>
      </c>
      <c r="L173" s="14">
        <f t="shared" si="5"/>
        <v>47.92206283185841</v>
      </c>
      <c r="M173" s="45"/>
      <c r="N173" s="14">
        <f>N115</f>
        <v>1130000</v>
      </c>
      <c r="O173" s="14">
        <f t="shared" si="6"/>
        <v>0</v>
      </c>
    </row>
    <row r="174" spans="1:15" ht="14.25">
      <c r="A174" s="15">
        <v>13</v>
      </c>
      <c r="B174" s="16" t="s">
        <v>86</v>
      </c>
      <c r="C174" s="6"/>
      <c r="D174" s="6"/>
      <c r="E174" s="14">
        <v>13300000</v>
      </c>
      <c r="F174" s="14"/>
      <c r="G174" s="14">
        <f>G118</f>
        <v>16100000</v>
      </c>
      <c r="H174" s="14">
        <f>H118</f>
        <v>16100000</v>
      </c>
      <c r="I174" s="14"/>
      <c r="J174" s="14">
        <f>J118</f>
        <v>18000000</v>
      </c>
      <c r="K174" s="14">
        <f>K118</f>
        <v>14432027.99</v>
      </c>
      <c r="L174" s="14">
        <f t="shared" si="5"/>
        <v>80.17793327777778</v>
      </c>
      <c r="M174" s="45"/>
      <c r="N174" s="14">
        <f>N118</f>
        <v>19500000</v>
      </c>
      <c r="O174" s="14">
        <f t="shared" si="6"/>
        <v>1500000</v>
      </c>
    </row>
    <row r="175" spans="1:15" ht="14.25">
      <c r="A175" s="15">
        <v>14</v>
      </c>
      <c r="B175" s="16" t="s">
        <v>58</v>
      </c>
      <c r="C175" s="6"/>
      <c r="D175" s="6"/>
      <c r="E175" s="14">
        <v>13098201.51</v>
      </c>
      <c r="F175" s="14"/>
      <c r="G175" s="14">
        <f>G143</f>
        <v>19809200</v>
      </c>
      <c r="H175" s="14">
        <f>H143</f>
        <v>20165000</v>
      </c>
      <c r="I175" s="14"/>
      <c r="J175" s="14">
        <f>J143</f>
        <v>20800528</v>
      </c>
      <c r="K175" s="14">
        <f>K143</f>
        <v>11032603.3</v>
      </c>
      <c r="L175" s="14">
        <f t="shared" si="5"/>
        <v>53.04001561883429</v>
      </c>
      <c r="M175" s="45"/>
      <c r="N175" s="14">
        <f>N143</f>
        <v>20920996.09</v>
      </c>
      <c r="O175" s="14">
        <f t="shared" si="6"/>
        <v>120468.08999999985</v>
      </c>
    </row>
    <row r="176" spans="1:15" ht="14.25">
      <c r="A176" s="15">
        <v>15</v>
      </c>
      <c r="B176" s="16" t="s">
        <v>75</v>
      </c>
      <c r="C176" s="6"/>
      <c r="D176" s="6"/>
      <c r="E176" s="14">
        <v>800000</v>
      </c>
      <c r="F176" s="14"/>
      <c r="G176" s="14">
        <f>G147</f>
        <v>800000</v>
      </c>
      <c r="H176" s="14">
        <f>H147</f>
        <v>500000</v>
      </c>
      <c r="I176" s="14"/>
      <c r="J176" s="14">
        <f>J147</f>
        <v>100000</v>
      </c>
      <c r="K176" s="14">
        <f>K147</f>
        <v>65936.43</v>
      </c>
      <c r="L176" s="14">
        <f t="shared" si="5"/>
        <v>65.93642999999999</v>
      </c>
      <c r="M176" s="45"/>
      <c r="N176" s="14">
        <f>N147</f>
        <v>100000</v>
      </c>
      <c r="O176" s="14">
        <f t="shared" si="6"/>
        <v>0</v>
      </c>
    </row>
    <row r="177" spans="1:15" ht="14.25">
      <c r="A177" s="15">
        <v>16</v>
      </c>
      <c r="B177" s="16" t="s">
        <v>76</v>
      </c>
      <c r="C177" s="6"/>
      <c r="D177" s="6"/>
      <c r="E177" s="14">
        <v>500000</v>
      </c>
      <c r="F177" s="14"/>
      <c r="G177" s="14">
        <f>G151</f>
        <v>200000</v>
      </c>
      <c r="H177" s="14">
        <f>H151</f>
        <v>200000</v>
      </c>
      <c r="I177" s="14"/>
      <c r="J177" s="14">
        <f>J151</f>
        <v>5000</v>
      </c>
      <c r="K177" s="14">
        <f>K151</f>
        <v>0</v>
      </c>
      <c r="L177" s="14">
        <f t="shared" si="5"/>
        <v>0</v>
      </c>
      <c r="M177" s="45"/>
      <c r="N177" s="14">
        <f>N151</f>
        <v>5000</v>
      </c>
      <c r="O177" s="14">
        <f t="shared" si="6"/>
        <v>0</v>
      </c>
    </row>
    <row r="178" spans="1:15" ht="14.25">
      <c r="A178" s="15">
        <v>17</v>
      </c>
      <c r="B178" s="35" t="s">
        <v>88</v>
      </c>
      <c r="C178" s="6"/>
      <c r="D178" s="6"/>
      <c r="E178" s="14">
        <v>2000000</v>
      </c>
      <c r="F178" s="14"/>
      <c r="G178" s="14">
        <f>G154</f>
        <v>4500000</v>
      </c>
      <c r="H178" s="14">
        <f>H154</f>
        <v>6200000</v>
      </c>
      <c r="I178" s="14"/>
      <c r="J178" s="14">
        <f>J154</f>
        <v>5000000</v>
      </c>
      <c r="K178" s="14">
        <f>K154</f>
        <v>643906.43</v>
      </c>
      <c r="L178" s="14">
        <f t="shared" si="5"/>
        <v>12.878128600000002</v>
      </c>
      <c r="M178" s="45"/>
      <c r="N178" s="14">
        <f>N154</f>
        <v>5000000</v>
      </c>
      <c r="O178" s="14">
        <f t="shared" si="6"/>
        <v>0</v>
      </c>
    </row>
    <row r="179" spans="1:15" ht="14.25">
      <c r="A179" s="15">
        <v>18</v>
      </c>
      <c r="B179" s="35" t="s">
        <v>87</v>
      </c>
      <c r="C179" s="6"/>
      <c r="D179" s="6"/>
      <c r="E179" s="14">
        <v>1000000</v>
      </c>
      <c r="F179" s="14"/>
      <c r="G179" s="14">
        <f>G155</f>
        <v>1200000</v>
      </c>
      <c r="H179" s="14">
        <f>H155</f>
        <v>1200000</v>
      </c>
      <c r="I179" s="14"/>
      <c r="J179" s="14">
        <f>J155</f>
        <v>1200000</v>
      </c>
      <c r="K179" s="14">
        <f>K155</f>
        <v>3879195.08</v>
      </c>
      <c r="L179" s="14">
        <f t="shared" si="5"/>
        <v>323.26625666666666</v>
      </c>
      <c r="M179" s="45"/>
      <c r="N179" s="14">
        <f>N155</f>
        <v>4000000</v>
      </c>
      <c r="O179" s="14">
        <f t="shared" si="6"/>
        <v>2800000</v>
      </c>
    </row>
    <row r="180" spans="1:15" ht="15">
      <c r="A180" s="12" t="s">
        <v>166</v>
      </c>
      <c r="B180" s="19" t="s">
        <v>139</v>
      </c>
      <c r="C180" s="6"/>
      <c r="D180" s="6"/>
      <c r="E180" s="20">
        <f>SUM(E167:E179)</f>
        <v>177124255.51</v>
      </c>
      <c r="F180" s="20"/>
      <c r="G180" s="20">
        <f>SUM(G167:G179)</f>
        <v>255786400</v>
      </c>
      <c r="H180" s="20">
        <f>SUM(H167:H179)</f>
        <v>245311200</v>
      </c>
      <c r="I180" s="20"/>
      <c r="J180" s="20">
        <f>SUM(J167:J179)</f>
        <v>257247605.57</v>
      </c>
      <c r="K180" s="20">
        <f>SUM(K167:K179)</f>
        <v>159041709.31000003</v>
      </c>
      <c r="L180" s="20">
        <f t="shared" si="5"/>
        <v>61.824369155001904</v>
      </c>
      <c r="M180" s="45"/>
      <c r="N180" s="20">
        <f>SUM(N167:N179)</f>
        <v>265444346.09</v>
      </c>
      <c r="O180" s="20">
        <f t="shared" si="6"/>
        <v>8196740.520000011</v>
      </c>
    </row>
    <row r="181" spans="1:15" ht="15">
      <c r="A181" s="91" t="s">
        <v>167</v>
      </c>
      <c r="B181" s="91"/>
      <c r="C181" s="6"/>
      <c r="D181" s="6"/>
      <c r="E181" s="20">
        <f>E166-E180</f>
        <v>105067.68999999762</v>
      </c>
      <c r="F181" s="20"/>
      <c r="G181" s="20">
        <f>G166-G180</f>
        <v>678600</v>
      </c>
      <c r="H181" s="20">
        <f>H166-H180</f>
        <v>838800</v>
      </c>
      <c r="I181" s="20"/>
      <c r="J181" s="20">
        <f>J166-J180</f>
        <v>917122.0300000012</v>
      </c>
      <c r="K181" s="20">
        <f>K166-K180</f>
        <v>14018562.619999975</v>
      </c>
      <c r="L181" s="20">
        <f t="shared" si="5"/>
        <v>1528.538423616316</v>
      </c>
      <c r="M181" s="45"/>
      <c r="N181" s="20">
        <f>N166-N180</f>
        <v>865653.9099999964</v>
      </c>
      <c r="O181" s="20">
        <f t="shared" si="6"/>
        <v>-51468.12000000477</v>
      </c>
    </row>
    <row r="182" spans="1:13" ht="15">
      <c r="A182" s="55"/>
      <c r="B182" s="55"/>
      <c r="C182" s="56"/>
      <c r="D182" s="56"/>
      <c r="E182" s="57"/>
      <c r="F182" s="57"/>
      <c r="G182" s="57"/>
      <c r="H182" s="57"/>
      <c r="I182" s="57"/>
      <c r="J182" s="57"/>
      <c r="K182" s="57"/>
      <c r="L182" s="57"/>
      <c r="M182" s="47"/>
    </row>
    <row r="183" spans="1:12" ht="14.25">
      <c r="A183" s="83" t="s">
        <v>140</v>
      </c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4"/>
    </row>
    <row r="184" spans="1:12" ht="14.25">
      <c r="A184" s="83" t="s">
        <v>153</v>
      </c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4"/>
    </row>
  </sheetData>
  <sheetProtection/>
  <mergeCells count="21">
    <mergeCell ref="A1:B1"/>
    <mergeCell ref="A2:B2"/>
    <mergeCell ref="A3:B3"/>
    <mergeCell ref="A5:O5"/>
    <mergeCell ref="A6:B8"/>
    <mergeCell ref="M6:M8"/>
    <mergeCell ref="O6:O8"/>
    <mergeCell ref="A13:B13"/>
    <mergeCell ref="A17:B17"/>
    <mergeCell ref="A159:F159"/>
    <mergeCell ref="A56:B56"/>
    <mergeCell ref="A181:B181"/>
    <mergeCell ref="A183:K183"/>
    <mergeCell ref="A184:K184"/>
    <mergeCell ref="N6:N8"/>
    <mergeCell ref="H6:H8"/>
    <mergeCell ref="J6:J8"/>
    <mergeCell ref="K6:K8"/>
    <mergeCell ref="L6:L8"/>
    <mergeCell ref="A20:B20"/>
    <mergeCell ref="A158:B158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Spomenka Milošević</dc:creator>
  <cp:keywords/>
  <dc:description/>
  <cp:lastModifiedBy>Spomenka Milošević</cp:lastModifiedBy>
  <cp:lastPrinted>2018-11-16T11:16:17Z</cp:lastPrinted>
  <dcterms:created xsi:type="dcterms:W3CDTF">2009-12-15T06:47:50Z</dcterms:created>
  <dcterms:modified xsi:type="dcterms:W3CDTF">2018-11-16T11:22:56Z</dcterms:modified>
  <cp:category/>
  <cp:version/>
  <cp:contentType/>
  <cp:contentStatus/>
</cp:coreProperties>
</file>